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140" windowWidth="14175" windowHeight="6765" activeTab="2"/>
  </bookViews>
  <sheets>
    <sheet name="linear" sheetId="1" r:id="rId1"/>
    <sheet name="expon" sheetId="2" r:id="rId2"/>
    <sheet name="begrenzt" sheetId="3" r:id="rId3"/>
    <sheet name="logistisch" sheetId="4" r:id="rId4"/>
  </sheets>
  <definedNames>
    <definedName name="a">#REF!</definedName>
    <definedName name="ae">#REF!</definedName>
    <definedName name="am">#REF!</definedName>
    <definedName name="basis">'expon'!$B$5</definedName>
    <definedName name="bb">#REF!</definedName>
    <definedName name="c">#REF!</definedName>
    <definedName name="cc">#REF!</definedName>
    <definedName name="d">'linear'!$B$4</definedName>
    <definedName name="grenz">'begrenzt'!$B$5</definedName>
    <definedName name="grenzl">'logistisch'!$B$5</definedName>
    <definedName name="k">#REF!</definedName>
    <definedName name="om">#REF!</definedName>
    <definedName name="phi">#REF!</definedName>
    <definedName name="q">'begrenzt'!$B$4</definedName>
    <definedName name="qe">'expon'!$B$4</definedName>
    <definedName name="ql">'logistisch'!$B$4</definedName>
    <definedName name="start">'begrenzt'!$B$6</definedName>
    <definedName name="starte">'expon'!$B$6</definedName>
    <definedName name="startl">'logistisch'!$B$6</definedName>
    <definedName name="startli">'linear'!$B$6</definedName>
    <definedName name="t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<sst xmlns="http://schemas.openxmlformats.org/spreadsheetml/2006/main" count="68" uniqueCount="35">
  <si>
    <t xml:space="preserve">Prof. Dr. Dörte Haftendorn </t>
  </si>
  <si>
    <t>q</t>
  </si>
  <si>
    <t>grenz</t>
  </si>
  <si>
    <t>start</t>
  </si>
  <si>
    <t>Wachstum in Excel</t>
  </si>
  <si>
    <t>Begrenztes Wachtum</t>
  </si>
  <si>
    <t xml:space="preserve">Blaue Zellen enthalten die Formel direkt </t>
  </si>
  <si>
    <t xml:space="preserve">Rahmen nach unten </t>
  </si>
  <si>
    <t>kopieren</t>
  </si>
  <si>
    <t>Probiere mindestens die Werte für q und grenz aus.</t>
  </si>
  <si>
    <t>Logistisches Wachtum</t>
  </si>
  <si>
    <t>Bewege dann grenz nach unten</t>
  </si>
  <si>
    <t>besonders beachten</t>
  </si>
  <si>
    <t>grenz 15,5 bis 16,6</t>
  </si>
  <si>
    <t>Trägerfkt</t>
  </si>
  <si>
    <t>Lineares Wachtum</t>
  </si>
  <si>
    <t>Andere Typen auf den anderen Tabellenblättern</t>
  </si>
  <si>
    <t>d</t>
  </si>
  <si>
    <t>Trägerfunktion</t>
  </si>
  <si>
    <t>q*grenz</t>
  </si>
  <si>
    <t>bestimmt das Verhalten</t>
  </si>
  <si>
    <t>Für welche Werte</t>
  </si>
  <si>
    <t>liegt Konvergenz vor?</t>
  </si>
  <si>
    <t>Exponentielles Wachtum</t>
  </si>
  <si>
    <t>basis</t>
  </si>
  <si>
    <t>Exponential</t>
  </si>
  <si>
    <t>Basis</t>
  </si>
  <si>
    <t>Starte bei 20</t>
  </si>
  <si>
    <t>Starte bei 1</t>
  </si>
  <si>
    <t>Probiere mindestens die Werte für q  aus, passe die Basis an.</t>
  </si>
  <si>
    <t>basis=1+q</t>
  </si>
  <si>
    <t>Teste:</t>
  </si>
  <si>
    <t>liegt Beschränktheit vor?</t>
  </si>
  <si>
    <t>Dreiecke</t>
  </si>
  <si>
    <t>Blaue Punkte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</si>
</sst>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2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sz val="18"/>
      <color indexed="10"/>
      <name val="OzHandicraft BT"/>
      <family val="4"/>
    </font>
    <font>
      <b/>
      <sz val="18"/>
      <name val="OzHandicraft BT"/>
      <family val="4"/>
    </font>
    <font>
      <sz val="18"/>
      <name val="OzHandicraft BT"/>
      <family val="4"/>
    </font>
    <font>
      <sz val="9.5"/>
      <name val="Arial"/>
      <family val="0"/>
    </font>
    <font>
      <sz val="14"/>
      <color indexed="57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3" borderId="1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NumberFormat="1" applyFont="1" applyAlignment="1">
      <alignment/>
    </xf>
    <xf numFmtId="2" fontId="0" fillId="2" borderId="5" xfId="0" applyNumberFormat="1" applyFon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linear!$A$7:$A$32</c:f>
              <c:numCache/>
            </c:numRef>
          </c:xVal>
          <c:yVal>
            <c:numRef>
              <c:f>linear!$B$7:$B$32</c:f>
              <c:numCache/>
            </c:numRef>
          </c:yVal>
          <c:smooth val="1"/>
        </c:ser>
        <c:axId val="43624279"/>
        <c:axId val="57074192"/>
      </c:scatterChart>
      <c:valAx>
        <c:axId val="43624279"/>
        <c:scaling>
          <c:orientation val="minMax"/>
          <c:max val="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74192"/>
        <c:crosses val="autoZero"/>
        <c:crossBetween val="midCat"/>
        <c:dispUnits/>
      </c:valAx>
      <c:valAx>
        <c:axId val="5707419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43624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begrenzt!$A$45:$A$53</c:f>
              <c:numCache/>
            </c:numRef>
          </c:xVal>
          <c:yVal>
            <c:numRef>
              <c:f>begrenzt!$B$45:$B$53</c:f>
              <c:numCache/>
            </c:numRef>
          </c:yVal>
          <c:smooth val="0"/>
        </c:ser>
        <c:axId val="26747105"/>
        <c:axId val="39397354"/>
      </c:scatterChart>
      <c:val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97354"/>
        <c:crosses val="autoZero"/>
        <c:crossBetween val="midCat"/>
        <c:dispUnits/>
      </c:valAx>
      <c:valAx>
        <c:axId val="3939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47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logistisch!$A$7:$A$32</c:f>
              <c:numCache/>
            </c:numRef>
          </c:xVal>
          <c:yVal>
            <c:numRef>
              <c:f>logistisch!$B$7:$B$32</c:f>
              <c:numCache/>
            </c:numRef>
          </c:yVal>
          <c:smooth val="1"/>
        </c:ser>
        <c:axId val="19031867"/>
        <c:axId val="37069076"/>
      </c:scatterChart>
      <c:valAx>
        <c:axId val="19031867"/>
        <c:scaling>
          <c:orientation val="minMax"/>
          <c:max val="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069076"/>
        <c:crosses val="autoZero"/>
        <c:crossBetween val="midCat"/>
        <c:dispUnits/>
      </c:valAx>
      <c:valAx>
        <c:axId val="37069076"/>
        <c:scaling>
          <c:orientation val="minMax"/>
          <c:max val="30"/>
          <c:min val="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19031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Iteration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logistisch!$E$6:$E$32</c:f>
              <c:numCache/>
            </c:numRef>
          </c:xVal>
          <c:yVal>
            <c:numRef>
              <c:f>logistisch!$F$6:$F$32</c:f>
              <c:numCache/>
            </c:numRef>
          </c:yVal>
          <c:smooth val="0"/>
        </c:ser>
        <c:ser>
          <c:idx val="1"/>
          <c:order val="1"/>
          <c:tx>
            <c:v>Trägerfunktion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logistisch!$H$7:$H$60</c:f>
              <c:numCache/>
            </c:numRef>
          </c:xVal>
          <c:yVal>
            <c:numRef>
              <c:f>logistisch!$I$7:$I$60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begrenzt!$H$7:$H$60</c:f>
              <c:numCache>
                <c:ptCount val="5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</c:numCache>
            </c:numRef>
          </c:xVal>
          <c:yVal>
            <c:numRef>
              <c:f>begrenzt!$H$7:$H$60</c:f>
              <c:numCache>
                <c:ptCount val="5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</c:numCache>
            </c:numRef>
          </c:yVal>
          <c:smooth val="1"/>
        </c:ser>
        <c:axId val="65186229"/>
        <c:axId val="49805150"/>
      </c:scatterChart>
      <c:val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05150"/>
        <c:crosses val="autoZero"/>
        <c:crossBetween val="midCat"/>
        <c:dispUnits/>
      </c:valAx>
      <c:valAx>
        <c:axId val="49805150"/>
        <c:scaling>
          <c:orientation val="minMax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65186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Iteration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linear!$E$6:$E$32</c:f>
              <c:numCache/>
            </c:numRef>
          </c:xVal>
          <c:yVal>
            <c:numRef>
              <c:f>linear!$F$6:$F$32</c:f>
              <c:numCache/>
            </c:numRef>
          </c:yVal>
          <c:smooth val="0"/>
        </c:ser>
        <c:ser>
          <c:idx val="1"/>
          <c:order val="1"/>
          <c:tx>
            <c:v>Trägerfunktion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linear!$H$7:$H$60</c:f>
              <c:numCache/>
            </c:numRef>
          </c:xVal>
          <c:yVal>
            <c:numRef>
              <c:f>linear!$I$7:$I$60</c:f>
              <c:numCache/>
            </c:numRef>
          </c:yVal>
          <c:smooth val="1"/>
        </c:ser>
        <c:ser>
          <c:idx val="2"/>
          <c:order val="2"/>
          <c:tx>
            <c:v>wh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linear!$H$7:$H$60</c:f>
              <c:numCache/>
            </c:numRef>
          </c:xVal>
          <c:yVal>
            <c:numRef>
              <c:f>linear!$H$7:$H$60</c:f>
              <c:numCache/>
            </c:numRef>
          </c:yVal>
          <c:smooth val="1"/>
        </c:ser>
        <c:axId val="43905681"/>
        <c:axId val="59606810"/>
      </c:scatterChart>
      <c:val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crossBetween val="midCat"/>
        <c:dispUnits/>
      </c:valAx>
      <c:valAx>
        <c:axId val="59606810"/>
        <c:scaling>
          <c:orientation val="minMax"/>
          <c:max val="3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3905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Iteration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expon!$A$7:$A$32</c:f>
              <c:numCache/>
            </c:numRef>
          </c:xVal>
          <c:yVal>
            <c:numRef>
              <c:f>expon!$B$7:$B$32</c:f>
              <c:numCache/>
            </c:numRef>
          </c:yVal>
          <c:smooth val="1"/>
        </c:ser>
        <c:ser>
          <c:idx val="1"/>
          <c:order val="1"/>
          <c:tx>
            <c:v>exponentialfkt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expon!$H$7:$H$59</c:f>
              <c:numCache/>
            </c:numRef>
          </c:xVal>
          <c:yVal>
            <c:numRef>
              <c:f>expon!$J$7:$J$59</c:f>
              <c:numCache/>
            </c:numRef>
          </c:yVal>
          <c:smooth val="1"/>
        </c:ser>
        <c:axId val="66699243"/>
        <c:axId val="63422276"/>
      </c:scatterChart>
      <c:valAx>
        <c:axId val="66699243"/>
        <c:scaling>
          <c:orientation val="minMax"/>
          <c:max val="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22276"/>
        <c:crosses val="autoZero"/>
        <c:crossBetween val="midCat"/>
        <c:dispUnits/>
      </c:valAx>
      <c:valAx>
        <c:axId val="63422276"/>
        <c:scaling>
          <c:orientation val="minMax"/>
          <c:max val="35"/>
          <c:min val="-20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crossAx val="66699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Iteration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expon!$E$7:$E$32</c:f>
              <c:numCache/>
            </c:numRef>
          </c:xVal>
          <c:yVal>
            <c:numRef>
              <c:f>expon!$F$7:$F$32</c:f>
              <c:numCache/>
            </c:numRef>
          </c:yVal>
          <c:smooth val="0"/>
        </c:ser>
        <c:ser>
          <c:idx val="1"/>
          <c:order val="1"/>
          <c:tx>
            <c:v>Trägerfunktion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expon!$H$7:$H$60</c:f>
              <c:numCache/>
            </c:numRef>
          </c:xVal>
          <c:yVal>
            <c:numRef>
              <c:f>expon!$I$7:$I$60</c:f>
              <c:numCache/>
            </c:numRef>
          </c:yVal>
          <c:smooth val="1"/>
        </c:ser>
        <c:ser>
          <c:idx val="2"/>
          <c:order val="2"/>
          <c:tx>
            <c:v>wh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expon!$H$7:$H$60</c:f>
              <c:numCache/>
            </c:numRef>
          </c:xVal>
          <c:yVal>
            <c:numRef>
              <c:f>expon!$H$7:$H$60</c:f>
              <c:numCache/>
            </c:numRef>
          </c:yVal>
          <c:smooth val="1"/>
        </c:ser>
        <c:axId val="33929573"/>
        <c:axId val="36930702"/>
      </c:scatterChart>
      <c:valAx>
        <c:axId val="33929573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6930702"/>
        <c:crosses val="autoZero"/>
        <c:crossBetween val="midCat"/>
        <c:dispUnits/>
      </c:valAx>
      <c:valAx>
        <c:axId val="36930702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3929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begrenzt!$A$7:$A$32</c:f>
              <c:numCache/>
            </c:numRef>
          </c:xVal>
          <c:yVal>
            <c:numRef>
              <c:f>begrenzt!$B$7:$B$32</c:f>
              <c:numCache/>
            </c:numRef>
          </c:yVal>
          <c:smooth val="1"/>
        </c:ser>
        <c:axId val="63940863"/>
        <c:axId val="38596856"/>
      </c:scatterChart>
      <c:valAx>
        <c:axId val="63940863"/>
        <c:scaling>
          <c:orientation val="minMax"/>
          <c:max val="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96856"/>
        <c:crosses val="autoZero"/>
        <c:crossBetween val="midCat"/>
        <c:dispUnits/>
      </c:valAx>
      <c:valAx>
        <c:axId val="38596856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63940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Iteration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begrenzt!$E$6:$E$32</c:f>
              <c:numCache/>
            </c:numRef>
          </c:xVal>
          <c:yVal>
            <c:numRef>
              <c:f>begrenzt!$F$6:$F$32</c:f>
              <c:numCache/>
            </c:numRef>
          </c:yVal>
          <c:smooth val="0"/>
        </c:ser>
        <c:ser>
          <c:idx val="1"/>
          <c:order val="1"/>
          <c:tx>
            <c:v>Trägerfunktion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begrenzt!$H$7:$H$60</c:f>
              <c:numCache/>
            </c:numRef>
          </c:xVal>
          <c:yVal>
            <c:numRef>
              <c:f>begrenzt!$I$7:$I$60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begrenzt!$H$7:$H$60</c:f>
              <c:numCache/>
            </c:numRef>
          </c:xVal>
          <c:yVal>
            <c:numRef>
              <c:f>begrenzt!$H$7:$H$60</c:f>
              <c:numCache/>
            </c:numRef>
          </c:yVal>
          <c:smooth val="1"/>
        </c:ser>
        <c:axId val="11827385"/>
        <c:axId val="39337602"/>
      </c:scatterChart>
      <c:val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37602"/>
        <c:crosses val="autoZero"/>
        <c:crossBetween val="midCat"/>
        <c:dispUnits/>
      </c:valAx>
      <c:valAx>
        <c:axId val="39337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27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begrenzt!$J$7:$J$15</c:f>
              <c:numCache/>
            </c:numRef>
          </c:xVal>
          <c:yVal>
            <c:numRef>
              <c:f>begrenzt!$K$7:$K$15</c:f>
              <c:numCache/>
            </c:numRef>
          </c:yVal>
          <c:smooth val="0"/>
        </c:ser>
        <c:axId val="18494099"/>
        <c:axId val="32229164"/>
      </c:scatterChart>
      <c:val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29164"/>
        <c:crosses val="autoZero"/>
        <c:crossBetween val="midCat"/>
        <c:dispUnits/>
      </c:valAx>
      <c:valAx>
        <c:axId val="32229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94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begrenzt!$J$7:$J$15</c:f>
              <c:numCache/>
            </c:numRef>
          </c:xVal>
          <c:yVal>
            <c:numRef>
              <c:f>begrenzt!$K$7:$K$15</c:f>
              <c:numCache/>
            </c:numRef>
          </c:yVal>
          <c:smooth val="0"/>
        </c:ser>
        <c:axId val="21627021"/>
        <c:axId val="60425462"/>
      </c:scatterChart>
      <c:val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25462"/>
        <c:crosses val="autoZero"/>
        <c:crossBetween val="midCat"/>
        <c:dispUnits/>
      </c:valAx>
      <c:valAx>
        <c:axId val="60425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7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begrenzt!$A$45:$A$53</c:f>
              <c:numCache/>
            </c:numRef>
          </c:xVal>
          <c:yVal>
            <c:numRef>
              <c:f>begrenzt!$C$35:$C$43</c:f>
              <c:numCache/>
            </c:numRef>
          </c:yVal>
          <c:smooth val="0"/>
        </c:ser>
        <c:axId val="6958247"/>
        <c:axId val="62624224"/>
      </c:scatterChart>
      <c:val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crossBetween val="midCat"/>
        <c:dispUnits/>
      </c:valAx>
      <c:valAx>
        <c:axId val="62624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58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4.wmf" /><Relationship Id="rId4" Type="http://schemas.openxmlformats.org/officeDocument/2006/relationships/image" Target="../media/image5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wmf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266700</xdr:rowOff>
    </xdr:from>
    <xdr:to>
      <xdr:col>9</xdr:col>
      <xdr:colOff>57150</xdr:colOff>
      <xdr:row>15</xdr:row>
      <xdr:rowOff>123825</xdr:rowOff>
    </xdr:to>
    <xdr:graphicFrame>
      <xdr:nvGraphicFramePr>
        <xdr:cNvPr id="1" name="Chart 3"/>
        <xdr:cNvGraphicFramePr/>
      </xdr:nvGraphicFramePr>
      <xdr:xfrm>
        <a:off x="2743200" y="1133475"/>
        <a:ext cx="42767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15</xdr:row>
      <xdr:rowOff>123825</xdr:rowOff>
    </xdr:from>
    <xdr:to>
      <xdr:col>9</xdr:col>
      <xdr:colOff>76200</xdr:colOff>
      <xdr:row>30</xdr:row>
      <xdr:rowOff>47625</xdr:rowOff>
    </xdr:to>
    <xdr:graphicFrame>
      <xdr:nvGraphicFramePr>
        <xdr:cNvPr id="2" name="Chart 4"/>
        <xdr:cNvGraphicFramePr/>
      </xdr:nvGraphicFramePr>
      <xdr:xfrm>
        <a:off x="2752725" y="2886075"/>
        <a:ext cx="42862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333375</xdr:colOff>
      <xdr:row>2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295275"/>
          <a:ext cx="1095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5</xdr:row>
      <xdr:rowOff>38100</xdr:rowOff>
    </xdr:from>
    <xdr:to>
      <xdr:col>8</xdr:col>
      <xdr:colOff>752475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2857500" y="1181100"/>
        <a:ext cx="409575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466725</xdr:colOff>
      <xdr:row>15</xdr:row>
      <xdr:rowOff>9525</xdr:rowOff>
    </xdr:from>
    <xdr:to>
      <xdr:col>8</xdr:col>
      <xdr:colOff>742950</xdr:colOff>
      <xdr:row>28</xdr:row>
      <xdr:rowOff>133350</xdr:rowOff>
    </xdr:to>
    <xdr:graphicFrame>
      <xdr:nvGraphicFramePr>
        <xdr:cNvPr id="2" name="Chart 4"/>
        <xdr:cNvGraphicFramePr/>
      </xdr:nvGraphicFramePr>
      <xdr:xfrm>
        <a:off x="2857500" y="2838450"/>
        <a:ext cx="40862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57150</xdr:colOff>
      <xdr:row>0</xdr:row>
      <xdr:rowOff>276225</xdr:rowOff>
    </xdr:from>
    <xdr:to>
      <xdr:col>5</xdr:col>
      <xdr:colOff>457200</xdr:colOff>
      <xdr:row>2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276225"/>
          <a:ext cx="1924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47625</xdr:rowOff>
    </xdr:from>
    <xdr:to>
      <xdr:col>9</xdr:col>
      <xdr:colOff>495300</xdr:colOff>
      <xdr:row>4</xdr:row>
      <xdr:rowOff>76200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50482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</xdr:rowOff>
    </xdr:from>
    <xdr:to>
      <xdr:col>7</xdr:col>
      <xdr:colOff>447675</xdr:colOff>
      <xdr:row>18</xdr:row>
      <xdr:rowOff>38100</xdr:rowOff>
    </xdr:to>
    <xdr:graphicFrame>
      <xdr:nvGraphicFramePr>
        <xdr:cNvPr id="1" name="Chart 5"/>
        <xdr:cNvGraphicFramePr/>
      </xdr:nvGraphicFramePr>
      <xdr:xfrm>
        <a:off x="1790700" y="1543050"/>
        <a:ext cx="409575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16</xdr:row>
      <xdr:rowOff>114300</xdr:rowOff>
    </xdr:from>
    <xdr:to>
      <xdr:col>9</xdr:col>
      <xdr:colOff>161925</xdr:colOff>
      <xdr:row>31</xdr:row>
      <xdr:rowOff>38100</xdr:rowOff>
    </xdr:to>
    <xdr:graphicFrame>
      <xdr:nvGraphicFramePr>
        <xdr:cNvPr id="2" name="Chart 7"/>
        <xdr:cNvGraphicFramePr/>
      </xdr:nvGraphicFramePr>
      <xdr:xfrm>
        <a:off x="3095625" y="3105150"/>
        <a:ext cx="40290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66675</xdr:colOff>
      <xdr:row>1</xdr:row>
      <xdr:rowOff>19050</xdr:rowOff>
    </xdr:from>
    <xdr:to>
      <xdr:col>5</xdr:col>
      <xdr:colOff>714375</xdr:colOff>
      <xdr:row>2</xdr:row>
      <xdr:rowOff>95250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314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33</xdr:row>
      <xdr:rowOff>28575</xdr:rowOff>
    </xdr:from>
    <xdr:to>
      <xdr:col>9</xdr:col>
      <xdr:colOff>19050</xdr:colOff>
      <xdr:row>44</xdr:row>
      <xdr:rowOff>104775</xdr:rowOff>
    </xdr:to>
    <xdr:graphicFrame>
      <xdr:nvGraphicFramePr>
        <xdr:cNvPr id="4" name="Chart 9"/>
        <xdr:cNvGraphicFramePr/>
      </xdr:nvGraphicFramePr>
      <xdr:xfrm>
        <a:off x="2724150" y="5772150"/>
        <a:ext cx="425767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45</xdr:row>
      <xdr:rowOff>9525</xdr:rowOff>
    </xdr:from>
    <xdr:to>
      <xdr:col>8</xdr:col>
      <xdr:colOff>752475</xdr:colOff>
      <xdr:row>56</xdr:row>
      <xdr:rowOff>85725</xdr:rowOff>
    </xdr:to>
    <xdr:graphicFrame>
      <xdr:nvGraphicFramePr>
        <xdr:cNvPr id="5" name="Chart 10"/>
        <xdr:cNvGraphicFramePr/>
      </xdr:nvGraphicFramePr>
      <xdr:xfrm>
        <a:off x="2695575" y="7696200"/>
        <a:ext cx="42576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552450</xdr:colOff>
      <xdr:row>57</xdr:row>
      <xdr:rowOff>38100</xdr:rowOff>
    </xdr:from>
    <xdr:to>
      <xdr:col>10</xdr:col>
      <xdr:colOff>238125</xdr:colOff>
      <xdr:row>68</xdr:row>
      <xdr:rowOff>114300</xdr:rowOff>
    </xdr:to>
    <xdr:graphicFrame>
      <xdr:nvGraphicFramePr>
        <xdr:cNvPr id="6" name="Chart 11"/>
        <xdr:cNvGraphicFramePr/>
      </xdr:nvGraphicFramePr>
      <xdr:xfrm>
        <a:off x="3705225" y="9667875"/>
        <a:ext cx="4257675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57</xdr:row>
      <xdr:rowOff>85725</xdr:rowOff>
    </xdr:from>
    <xdr:to>
      <xdr:col>5</xdr:col>
      <xdr:colOff>400050</xdr:colOff>
      <xdr:row>69</xdr:row>
      <xdr:rowOff>0</xdr:rowOff>
    </xdr:to>
    <xdr:graphicFrame>
      <xdr:nvGraphicFramePr>
        <xdr:cNvPr id="7" name="Chart 12"/>
        <xdr:cNvGraphicFramePr/>
      </xdr:nvGraphicFramePr>
      <xdr:xfrm>
        <a:off x="57150" y="9715500"/>
        <a:ext cx="42576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5</xdr:row>
      <xdr:rowOff>28575</xdr:rowOff>
    </xdr:from>
    <xdr:to>
      <xdr:col>8</xdr:col>
      <xdr:colOff>733425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2838450" y="1171575"/>
        <a:ext cx="409575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14</xdr:row>
      <xdr:rowOff>152400</xdr:rowOff>
    </xdr:from>
    <xdr:to>
      <xdr:col>8</xdr:col>
      <xdr:colOff>714375</xdr:colOff>
      <xdr:row>29</xdr:row>
      <xdr:rowOff>76200</xdr:rowOff>
    </xdr:to>
    <xdr:graphicFrame>
      <xdr:nvGraphicFramePr>
        <xdr:cNvPr id="2" name="Chart 4"/>
        <xdr:cNvGraphicFramePr/>
      </xdr:nvGraphicFramePr>
      <xdr:xfrm>
        <a:off x="2819400" y="2819400"/>
        <a:ext cx="40957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361950</xdr:colOff>
      <xdr:row>1</xdr:row>
      <xdr:rowOff>9525</xdr:rowOff>
    </xdr:from>
    <xdr:to>
      <xdr:col>5</xdr:col>
      <xdr:colOff>657225</xdr:colOff>
      <xdr:row>2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304800"/>
          <a:ext cx="2581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C12" sqref="C12"/>
    </sheetView>
  </sheetViews>
  <sheetFormatPr defaultColWidth="11.421875" defaultRowHeight="12.75"/>
  <cols>
    <col min="2" max="2" width="13.00390625" style="0" bestFit="1" customWidth="1"/>
  </cols>
  <sheetData>
    <row r="1" spans="1:11" ht="23.25">
      <c r="A1" s="1" t="s">
        <v>4</v>
      </c>
      <c r="D1" s="1" t="s">
        <v>15</v>
      </c>
      <c r="E1" s="1"/>
      <c r="G1" s="19" t="s">
        <v>16</v>
      </c>
      <c r="H1" s="20"/>
      <c r="I1" s="20"/>
      <c r="J1" s="20"/>
      <c r="K1" s="21"/>
    </row>
    <row r="2" spans="1:8" ht="12.75">
      <c r="A2" t="s">
        <v>0</v>
      </c>
      <c r="H2" t="s">
        <v>6</v>
      </c>
    </row>
    <row r="3" spans="1:7" ht="12" customHeight="1">
      <c r="A3" s="2">
        <v>38169</v>
      </c>
      <c r="G3" t="s">
        <v>9</v>
      </c>
    </row>
    <row r="4" spans="1:7" ht="20.25" customHeight="1">
      <c r="A4" s="16" t="s">
        <v>17</v>
      </c>
      <c r="B4" s="4">
        <f>C4/50</f>
        <v>2</v>
      </c>
      <c r="C4" s="4">
        <v>100</v>
      </c>
      <c r="F4" s="18" t="s">
        <v>17</v>
      </c>
      <c r="G4">
        <v>2</v>
      </c>
    </row>
    <row r="5" spans="1:7" ht="21.75" customHeight="1">
      <c r="A5" s="17" t="s">
        <v>3</v>
      </c>
      <c r="B5" s="4">
        <f>C5/100</f>
        <v>3</v>
      </c>
      <c r="C5" s="4">
        <v>300</v>
      </c>
      <c r="F5" s="18" t="s">
        <v>3</v>
      </c>
      <c r="G5">
        <v>3</v>
      </c>
    </row>
    <row r="6" spans="2:9" ht="12.75">
      <c r="B6" s="15">
        <f>B5</f>
        <v>3</v>
      </c>
      <c r="C6" s="4"/>
      <c r="E6" s="3">
        <f>E7</f>
        <v>3</v>
      </c>
      <c r="F6">
        <f>0</f>
        <v>0</v>
      </c>
      <c r="I6" t="s">
        <v>18</v>
      </c>
    </row>
    <row r="7" spans="1:9" ht="12.75">
      <c r="A7">
        <v>0</v>
      </c>
      <c r="B7" s="14">
        <f>startli</f>
        <v>3</v>
      </c>
      <c r="C7" s="3"/>
      <c r="D7" s="3">
        <f>0</f>
        <v>0</v>
      </c>
      <c r="E7" s="14">
        <f>startli</f>
        <v>3</v>
      </c>
      <c r="F7" s="6">
        <f>E7+d</f>
        <v>5</v>
      </c>
      <c r="H7">
        <f>0</f>
        <v>0</v>
      </c>
      <c r="I7" s="11">
        <f>H7+d</f>
        <v>2</v>
      </c>
    </row>
    <row r="8" spans="1:9" ht="12.75">
      <c r="A8">
        <v>1</v>
      </c>
      <c r="B8" s="5">
        <f>B7+d</f>
        <v>5</v>
      </c>
      <c r="C8" s="3"/>
      <c r="D8" s="3">
        <f>D7+0.5</f>
        <v>0.5</v>
      </c>
      <c r="E8" s="22">
        <f aca="true" t="shared" si="0" ref="E8:E49">F7</f>
        <v>5</v>
      </c>
      <c r="F8" s="23">
        <f>E8</f>
        <v>5</v>
      </c>
      <c r="G8" s="12" t="s">
        <v>7</v>
      </c>
      <c r="H8">
        <f>H7+0.5</f>
        <v>0.5</v>
      </c>
      <c r="I8" s="13">
        <f aca="true" t="shared" si="1" ref="I8:I60">H8+d</f>
        <v>2.5</v>
      </c>
    </row>
    <row r="9" spans="1:9" ht="12.75">
      <c r="A9">
        <v>2</v>
      </c>
      <c r="B9" s="5">
        <f aca="true" t="shared" si="2" ref="B9:B32">B8+d</f>
        <v>7</v>
      </c>
      <c r="C9" s="3"/>
      <c r="D9" s="3">
        <f aca="true" t="shared" si="3" ref="D9:D49">D8+0.5</f>
        <v>1</v>
      </c>
      <c r="E9" s="24">
        <f t="shared" si="0"/>
        <v>5</v>
      </c>
      <c r="F9" s="10">
        <f>E9+d</f>
        <v>7</v>
      </c>
      <c r="G9" s="12" t="s">
        <v>8</v>
      </c>
      <c r="H9">
        <f aca="true" t="shared" si="4" ref="H9:H60">H8+0.5</f>
        <v>1</v>
      </c>
      <c r="I9" s="13">
        <f t="shared" si="1"/>
        <v>3</v>
      </c>
    </row>
    <row r="10" spans="1:9" ht="12.75">
      <c r="A10">
        <v>3</v>
      </c>
      <c r="B10" s="5">
        <f t="shared" si="2"/>
        <v>9</v>
      </c>
      <c r="C10" s="3"/>
      <c r="D10" s="3">
        <f t="shared" si="3"/>
        <v>1.5</v>
      </c>
      <c r="E10" s="22">
        <f t="shared" si="0"/>
        <v>7</v>
      </c>
      <c r="F10" s="23">
        <f>E10</f>
        <v>7</v>
      </c>
      <c r="H10">
        <f t="shared" si="4"/>
        <v>1.5</v>
      </c>
      <c r="I10" s="13">
        <f t="shared" si="1"/>
        <v>3.5</v>
      </c>
    </row>
    <row r="11" spans="1:9" ht="12.75">
      <c r="A11">
        <v>4</v>
      </c>
      <c r="B11" s="5">
        <f t="shared" si="2"/>
        <v>11</v>
      </c>
      <c r="C11" s="3"/>
      <c r="D11" s="3">
        <f t="shared" si="3"/>
        <v>2</v>
      </c>
      <c r="E11" s="24">
        <f t="shared" si="0"/>
        <v>7</v>
      </c>
      <c r="F11" s="25">
        <f>E11+d</f>
        <v>9</v>
      </c>
      <c r="H11">
        <f t="shared" si="4"/>
        <v>2</v>
      </c>
      <c r="I11" s="13">
        <f t="shared" si="1"/>
        <v>4</v>
      </c>
    </row>
    <row r="12" spans="1:9" ht="12.75">
      <c r="A12">
        <v>5</v>
      </c>
      <c r="B12" s="5">
        <f t="shared" si="2"/>
        <v>13</v>
      </c>
      <c r="C12" s="3"/>
      <c r="D12" s="3">
        <f t="shared" si="3"/>
        <v>2.5</v>
      </c>
      <c r="E12" s="22">
        <f t="shared" si="0"/>
        <v>9</v>
      </c>
      <c r="F12" s="23">
        <f>E12</f>
        <v>9</v>
      </c>
      <c r="H12">
        <f t="shared" si="4"/>
        <v>2.5</v>
      </c>
      <c r="I12" s="13">
        <f t="shared" si="1"/>
        <v>4.5</v>
      </c>
    </row>
    <row r="13" spans="1:9" ht="12.75">
      <c r="A13">
        <v>6</v>
      </c>
      <c r="B13" s="5">
        <f t="shared" si="2"/>
        <v>15</v>
      </c>
      <c r="C13" s="3"/>
      <c r="D13" s="3">
        <f t="shared" si="3"/>
        <v>3</v>
      </c>
      <c r="E13" s="24">
        <f t="shared" si="0"/>
        <v>9</v>
      </c>
      <c r="F13" s="25">
        <f>E13+d</f>
        <v>11</v>
      </c>
      <c r="H13">
        <f t="shared" si="4"/>
        <v>3</v>
      </c>
      <c r="I13" s="13">
        <f t="shared" si="1"/>
        <v>5</v>
      </c>
    </row>
    <row r="14" spans="1:9" ht="12.75">
      <c r="A14">
        <v>7</v>
      </c>
      <c r="B14" s="5">
        <f t="shared" si="2"/>
        <v>17</v>
      </c>
      <c r="C14" s="3"/>
      <c r="D14" s="3">
        <f t="shared" si="3"/>
        <v>3.5</v>
      </c>
      <c r="E14" s="22">
        <f t="shared" si="0"/>
        <v>11</v>
      </c>
      <c r="F14" s="23">
        <f>E14</f>
        <v>11</v>
      </c>
      <c r="H14">
        <f t="shared" si="4"/>
        <v>3.5</v>
      </c>
      <c r="I14" s="13">
        <f t="shared" si="1"/>
        <v>5.5</v>
      </c>
    </row>
    <row r="15" spans="1:9" ht="12.75">
      <c r="A15">
        <v>8</v>
      </c>
      <c r="B15" s="5">
        <f t="shared" si="2"/>
        <v>19</v>
      </c>
      <c r="C15" s="3"/>
      <c r="D15" s="3">
        <f t="shared" si="3"/>
        <v>4</v>
      </c>
      <c r="E15" s="24">
        <f t="shared" si="0"/>
        <v>11</v>
      </c>
      <c r="F15" s="25">
        <f>E15+d</f>
        <v>13</v>
      </c>
      <c r="H15">
        <f t="shared" si="4"/>
        <v>4</v>
      </c>
      <c r="I15" s="13">
        <f t="shared" si="1"/>
        <v>6</v>
      </c>
    </row>
    <row r="16" spans="1:9" ht="12.75">
      <c r="A16">
        <v>9</v>
      </c>
      <c r="B16" s="5">
        <f t="shared" si="2"/>
        <v>21</v>
      </c>
      <c r="C16" s="3"/>
      <c r="D16" s="3">
        <f t="shared" si="3"/>
        <v>4.5</v>
      </c>
      <c r="E16" s="22">
        <f t="shared" si="0"/>
        <v>13</v>
      </c>
      <c r="F16" s="23">
        <f>E16</f>
        <v>13</v>
      </c>
      <c r="H16">
        <f t="shared" si="4"/>
        <v>4.5</v>
      </c>
      <c r="I16" s="13">
        <f t="shared" si="1"/>
        <v>6.5</v>
      </c>
    </row>
    <row r="17" spans="1:9" ht="12.75">
      <c r="A17">
        <v>10</v>
      </c>
      <c r="B17" s="5">
        <f t="shared" si="2"/>
        <v>23</v>
      </c>
      <c r="C17" s="3"/>
      <c r="D17" s="3">
        <f t="shared" si="3"/>
        <v>5</v>
      </c>
      <c r="E17" s="24">
        <f t="shared" si="0"/>
        <v>13</v>
      </c>
      <c r="F17" s="25">
        <f>E17+d</f>
        <v>15</v>
      </c>
      <c r="H17">
        <f t="shared" si="4"/>
        <v>5</v>
      </c>
      <c r="I17" s="13">
        <f t="shared" si="1"/>
        <v>7</v>
      </c>
    </row>
    <row r="18" spans="1:9" ht="12.75">
      <c r="A18">
        <v>11</v>
      </c>
      <c r="B18" s="5">
        <f t="shared" si="2"/>
        <v>25</v>
      </c>
      <c r="C18" s="3"/>
      <c r="D18" s="3">
        <f t="shared" si="3"/>
        <v>5.5</v>
      </c>
      <c r="E18" s="22">
        <f t="shared" si="0"/>
        <v>15</v>
      </c>
      <c r="F18" s="23">
        <f>E18</f>
        <v>15</v>
      </c>
      <c r="H18">
        <f t="shared" si="4"/>
        <v>5.5</v>
      </c>
      <c r="I18" s="13">
        <f t="shared" si="1"/>
        <v>7.5</v>
      </c>
    </row>
    <row r="19" spans="1:9" ht="12.75">
      <c r="A19">
        <v>12</v>
      </c>
      <c r="B19" s="5">
        <f t="shared" si="2"/>
        <v>27</v>
      </c>
      <c r="C19" s="3"/>
      <c r="D19" s="3">
        <f t="shared" si="3"/>
        <v>6</v>
      </c>
      <c r="E19" s="24">
        <f t="shared" si="0"/>
        <v>15</v>
      </c>
      <c r="F19" s="25">
        <f>E19+d</f>
        <v>17</v>
      </c>
      <c r="H19">
        <f t="shared" si="4"/>
        <v>6</v>
      </c>
      <c r="I19" s="13">
        <f t="shared" si="1"/>
        <v>8</v>
      </c>
    </row>
    <row r="20" spans="1:9" ht="12.75">
      <c r="A20">
        <v>13</v>
      </c>
      <c r="B20" s="5">
        <f t="shared" si="2"/>
        <v>29</v>
      </c>
      <c r="C20" s="3"/>
      <c r="D20" s="3">
        <f t="shared" si="3"/>
        <v>6.5</v>
      </c>
      <c r="E20" s="22">
        <f t="shared" si="0"/>
        <v>17</v>
      </c>
      <c r="F20" s="23">
        <f>E20</f>
        <v>17</v>
      </c>
      <c r="H20">
        <f t="shared" si="4"/>
        <v>6.5</v>
      </c>
      <c r="I20" s="13">
        <f t="shared" si="1"/>
        <v>8.5</v>
      </c>
    </row>
    <row r="21" spans="1:9" ht="12.75">
      <c r="A21">
        <v>14</v>
      </c>
      <c r="B21" s="5">
        <f t="shared" si="2"/>
        <v>31</v>
      </c>
      <c r="C21" s="3"/>
      <c r="D21" s="3">
        <f t="shared" si="3"/>
        <v>7</v>
      </c>
      <c r="E21" s="24">
        <f t="shared" si="0"/>
        <v>17</v>
      </c>
      <c r="F21" s="25">
        <f>E21+d</f>
        <v>19</v>
      </c>
      <c r="H21">
        <f t="shared" si="4"/>
        <v>7</v>
      </c>
      <c r="I21" s="13">
        <f t="shared" si="1"/>
        <v>9</v>
      </c>
    </row>
    <row r="22" spans="1:9" ht="12.75">
      <c r="A22">
        <v>15</v>
      </c>
      <c r="B22" s="5">
        <f t="shared" si="2"/>
        <v>33</v>
      </c>
      <c r="C22" s="3"/>
      <c r="D22" s="3">
        <f t="shared" si="3"/>
        <v>7.5</v>
      </c>
      <c r="E22" s="22">
        <f t="shared" si="0"/>
        <v>19</v>
      </c>
      <c r="F22" s="23">
        <f>E22</f>
        <v>19</v>
      </c>
      <c r="H22">
        <f t="shared" si="4"/>
        <v>7.5</v>
      </c>
      <c r="I22" s="13">
        <f t="shared" si="1"/>
        <v>9.5</v>
      </c>
    </row>
    <row r="23" spans="1:9" ht="12.75">
      <c r="A23">
        <v>16</v>
      </c>
      <c r="B23" s="5">
        <f t="shared" si="2"/>
        <v>35</v>
      </c>
      <c r="C23" s="3"/>
      <c r="D23" s="3">
        <f t="shared" si="3"/>
        <v>8</v>
      </c>
      <c r="E23" s="24">
        <f t="shared" si="0"/>
        <v>19</v>
      </c>
      <c r="F23" s="25">
        <f>E23+d</f>
        <v>21</v>
      </c>
      <c r="H23">
        <f t="shared" si="4"/>
        <v>8</v>
      </c>
      <c r="I23" s="13">
        <f t="shared" si="1"/>
        <v>10</v>
      </c>
    </row>
    <row r="24" spans="1:9" ht="12.75">
      <c r="A24">
        <v>17</v>
      </c>
      <c r="B24" s="5">
        <f t="shared" si="2"/>
        <v>37</v>
      </c>
      <c r="C24" s="3"/>
      <c r="D24" s="3">
        <f t="shared" si="3"/>
        <v>8.5</v>
      </c>
      <c r="E24" s="22">
        <f t="shared" si="0"/>
        <v>21</v>
      </c>
      <c r="F24" s="23">
        <f>E24</f>
        <v>21</v>
      </c>
      <c r="H24">
        <f t="shared" si="4"/>
        <v>8.5</v>
      </c>
      <c r="I24" s="13">
        <f t="shared" si="1"/>
        <v>10.5</v>
      </c>
    </row>
    <row r="25" spans="1:9" ht="12.75">
      <c r="A25">
        <v>18</v>
      </c>
      <c r="B25" s="5">
        <f t="shared" si="2"/>
        <v>39</v>
      </c>
      <c r="C25" s="3"/>
      <c r="D25" s="3">
        <f t="shared" si="3"/>
        <v>9</v>
      </c>
      <c r="E25" s="24">
        <f t="shared" si="0"/>
        <v>21</v>
      </c>
      <c r="F25" s="25">
        <f>E25+d</f>
        <v>23</v>
      </c>
      <c r="H25">
        <f t="shared" si="4"/>
        <v>9</v>
      </c>
      <c r="I25" s="13">
        <f t="shared" si="1"/>
        <v>11</v>
      </c>
    </row>
    <row r="26" spans="1:9" ht="12.75">
      <c r="A26">
        <v>19</v>
      </c>
      <c r="B26" s="5">
        <f t="shared" si="2"/>
        <v>41</v>
      </c>
      <c r="C26" s="3"/>
      <c r="D26" s="3">
        <f t="shared" si="3"/>
        <v>9.5</v>
      </c>
      <c r="E26" s="22">
        <f t="shared" si="0"/>
        <v>23</v>
      </c>
      <c r="F26" s="23">
        <f>E26</f>
        <v>23</v>
      </c>
      <c r="H26">
        <f t="shared" si="4"/>
        <v>9.5</v>
      </c>
      <c r="I26" s="13">
        <f t="shared" si="1"/>
        <v>11.5</v>
      </c>
    </row>
    <row r="27" spans="1:9" ht="12.75">
      <c r="A27">
        <v>20</v>
      </c>
      <c r="B27" s="5">
        <f t="shared" si="2"/>
        <v>43</v>
      </c>
      <c r="C27" s="3"/>
      <c r="D27" s="3">
        <f t="shared" si="3"/>
        <v>10</v>
      </c>
      <c r="E27" s="24">
        <f t="shared" si="0"/>
        <v>23</v>
      </c>
      <c r="F27" s="25">
        <f>E27+d</f>
        <v>25</v>
      </c>
      <c r="H27">
        <f t="shared" si="4"/>
        <v>10</v>
      </c>
      <c r="I27" s="13">
        <f t="shared" si="1"/>
        <v>12</v>
      </c>
    </row>
    <row r="28" spans="1:9" ht="12.75">
      <c r="A28">
        <v>21</v>
      </c>
      <c r="B28" s="5">
        <f t="shared" si="2"/>
        <v>45</v>
      </c>
      <c r="C28" s="3"/>
      <c r="D28" s="3">
        <f t="shared" si="3"/>
        <v>10.5</v>
      </c>
      <c r="E28" s="22">
        <f t="shared" si="0"/>
        <v>25</v>
      </c>
      <c r="F28" s="23">
        <f>E28</f>
        <v>25</v>
      </c>
      <c r="H28">
        <f t="shared" si="4"/>
        <v>10.5</v>
      </c>
      <c r="I28" s="13">
        <f t="shared" si="1"/>
        <v>12.5</v>
      </c>
    </row>
    <row r="29" spans="1:9" ht="12.75">
      <c r="A29">
        <v>22</v>
      </c>
      <c r="B29" s="5">
        <f t="shared" si="2"/>
        <v>47</v>
      </c>
      <c r="C29" s="3"/>
      <c r="D29" s="3">
        <f t="shared" si="3"/>
        <v>11</v>
      </c>
      <c r="E29" s="24">
        <f t="shared" si="0"/>
        <v>25</v>
      </c>
      <c r="F29" s="25">
        <f>E29+d</f>
        <v>27</v>
      </c>
      <c r="H29">
        <f t="shared" si="4"/>
        <v>11</v>
      </c>
      <c r="I29" s="13">
        <f t="shared" si="1"/>
        <v>13</v>
      </c>
    </row>
    <row r="30" spans="1:9" ht="12.75">
      <c r="A30">
        <v>23</v>
      </c>
      <c r="B30" s="5">
        <f t="shared" si="2"/>
        <v>49</v>
      </c>
      <c r="C30" s="3"/>
      <c r="D30" s="3">
        <f t="shared" si="3"/>
        <v>11.5</v>
      </c>
      <c r="E30" s="22">
        <f t="shared" si="0"/>
        <v>27</v>
      </c>
      <c r="F30" s="23">
        <f>E30</f>
        <v>27</v>
      </c>
      <c r="H30">
        <f t="shared" si="4"/>
        <v>11.5</v>
      </c>
      <c r="I30" s="13">
        <f t="shared" si="1"/>
        <v>13.5</v>
      </c>
    </row>
    <row r="31" spans="1:9" ht="12.75">
      <c r="A31">
        <v>24</v>
      </c>
      <c r="B31" s="5">
        <f t="shared" si="2"/>
        <v>51</v>
      </c>
      <c r="C31" s="3"/>
      <c r="D31" s="3">
        <f t="shared" si="3"/>
        <v>12</v>
      </c>
      <c r="E31" s="24">
        <f t="shared" si="0"/>
        <v>27</v>
      </c>
      <c r="F31" s="25">
        <f>E31+d</f>
        <v>29</v>
      </c>
      <c r="H31">
        <f t="shared" si="4"/>
        <v>12</v>
      </c>
      <c r="I31" s="13">
        <f t="shared" si="1"/>
        <v>14</v>
      </c>
    </row>
    <row r="32" spans="1:9" ht="12.75">
      <c r="A32">
        <v>25</v>
      </c>
      <c r="B32" s="5">
        <f t="shared" si="2"/>
        <v>53</v>
      </c>
      <c r="C32" s="3"/>
      <c r="D32" s="3">
        <f t="shared" si="3"/>
        <v>12.5</v>
      </c>
      <c r="E32" s="22">
        <f t="shared" si="0"/>
        <v>29</v>
      </c>
      <c r="F32" s="23">
        <f>E32</f>
        <v>29</v>
      </c>
      <c r="H32">
        <f t="shared" si="4"/>
        <v>12.5</v>
      </c>
      <c r="I32" s="13">
        <f t="shared" si="1"/>
        <v>14.5</v>
      </c>
    </row>
    <row r="33" spans="4:9" ht="12.75">
      <c r="D33" s="3">
        <f t="shared" si="3"/>
        <v>13</v>
      </c>
      <c r="E33" s="24">
        <f t="shared" si="0"/>
        <v>29</v>
      </c>
      <c r="F33" s="25">
        <f>E33+d</f>
        <v>31</v>
      </c>
      <c r="H33">
        <f t="shared" si="4"/>
        <v>13</v>
      </c>
      <c r="I33" s="13">
        <f t="shared" si="1"/>
        <v>15</v>
      </c>
    </row>
    <row r="34" spans="4:9" ht="12.75">
      <c r="D34" s="3">
        <f t="shared" si="3"/>
        <v>13.5</v>
      </c>
      <c r="E34" s="22">
        <f t="shared" si="0"/>
        <v>31</v>
      </c>
      <c r="F34" s="23">
        <f>E34</f>
        <v>31</v>
      </c>
      <c r="H34">
        <f t="shared" si="4"/>
        <v>13.5</v>
      </c>
      <c r="I34" s="13">
        <f t="shared" si="1"/>
        <v>15.5</v>
      </c>
    </row>
    <row r="35" spans="4:9" ht="12.75">
      <c r="D35" s="3">
        <f t="shared" si="3"/>
        <v>14</v>
      </c>
      <c r="E35" s="24">
        <f t="shared" si="0"/>
        <v>31</v>
      </c>
      <c r="F35" s="25">
        <f>E35+d</f>
        <v>33</v>
      </c>
      <c r="H35">
        <f t="shared" si="4"/>
        <v>14</v>
      </c>
      <c r="I35" s="13">
        <f t="shared" si="1"/>
        <v>16</v>
      </c>
    </row>
    <row r="36" spans="4:9" ht="12.75">
      <c r="D36" s="3">
        <f t="shared" si="3"/>
        <v>14.5</v>
      </c>
      <c r="E36" s="22">
        <f t="shared" si="0"/>
        <v>33</v>
      </c>
      <c r="F36" s="23">
        <f>E36</f>
        <v>33</v>
      </c>
      <c r="H36">
        <f t="shared" si="4"/>
        <v>14.5</v>
      </c>
      <c r="I36" s="13">
        <f t="shared" si="1"/>
        <v>16.5</v>
      </c>
    </row>
    <row r="37" spans="4:9" ht="12.75">
      <c r="D37" s="3">
        <f t="shared" si="3"/>
        <v>15</v>
      </c>
      <c r="E37" s="24">
        <f t="shared" si="0"/>
        <v>33</v>
      </c>
      <c r="F37" s="25">
        <f>E37+d</f>
        <v>35</v>
      </c>
      <c r="H37">
        <f t="shared" si="4"/>
        <v>15</v>
      </c>
      <c r="I37" s="13">
        <f t="shared" si="1"/>
        <v>17</v>
      </c>
    </row>
    <row r="38" spans="4:9" ht="12.75">
      <c r="D38" s="3">
        <f t="shared" si="3"/>
        <v>15.5</v>
      </c>
      <c r="E38" s="22">
        <f t="shared" si="0"/>
        <v>35</v>
      </c>
      <c r="F38" s="23">
        <f>E38</f>
        <v>35</v>
      </c>
      <c r="H38">
        <f t="shared" si="4"/>
        <v>15.5</v>
      </c>
      <c r="I38" s="13">
        <f t="shared" si="1"/>
        <v>17.5</v>
      </c>
    </row>
    <row r="39" spans="4:9" ht="12.75">
      <c r="D39" s="3">
        <f t="shared" si="3"/>
        <v>16</v>
      </c>
      <c r="E39" s="24">
        <f t="shared" si="0"/>
        <v>35</v>
      </c>
      <c r="F39" s="25">
        <f>E39+d</f>
        <v>37</v>
      </c>
      <c r="H39">
        <f t="shared" si="4"/>
        <v>16</v>
      </c>
      <c r="I39" s="13">
        <f t="shared" si="1"/>
        <v>18</v>
      </c>
    </row>
    <row r="40" spans="4:9" ht="12.75">
      <c r="D40" s="3">
        <f t="shared" si="3"/>
        <v>16.5</v>
      </c>
      <c r="E40" s="22">
        <f t="shared" si="0"/>
        <v>37</v>
      </c>
      <c r="F40" s="23">
        <f>E40</f>
        <v>37</v>
      </c>
      <c r="H40">
        <f t="shared" si="4"/>
        <v>16.5</v>
      </c>
      <c r="I40" s="13">
        <f t="shared" si="1"/>
        <v>18.5</v>
      </c>
    </row>
    <row r="41" spans="4:9" ht="12.75">
      <c r="D41" s="3">
        <f t="shared" si="3"/>
        <v>17</v>
      </c>
      <c r="E41" s="24">
        <f t="shared" si="0"/>
        <v>37</v>
      </c>
      <c r="F41" s="25">
        <f>E41+d</f>
        <v>39</v>
      </c>
      <c r="H41">
        <f t="shared" si="4"/>
        <v>17</v>
      </c>
      <c r="I41" s="13">
        <f t="shared" si="1"/>
        <v>19</v>
      </c>
    </row>
    <row r="42" spans="4:9" ht="12.75">
      <c r="D42" s="3">
        <f t="shared" si="3"/>
        <v>17.5</v>
      </c>
      <c r="E42" s="22">
        <f t="shared" si="0"/>
        <v>39</v>
      </c>
      <c r="F42" s="23">
        <f>E42</f>
        <v>39</v>
      </c>
      <c r="H42">
        <f t="shared" si="4"/>
        <v>17.5</v>
      </c>
      <c r="I42" s="13">
        <f t="shared" si="1"/>
        <v>19.5</v>
      </c>
    </row>
    <row r="43" spans="4:9" ht="12.75">
      <c r="D43" s="3">
        <f t="shared" si="3"/>
        <v>18</v>
      </c>
      <c r="E43" s="24">
        <f t="shared" si="0"/>
        <v>39</v>
      </c>
      <c r="F43" s="25">
        <f>E43+d</f>
        <v>41</v>
      </c>
      <c r="H43">
        <f t="shared" si="4"/>
        <v>18</v>
      </c>
      <c r="I43" s="13">
        <f t="shared" si="1"/>
        <v>20</v>
      </c>
    </row>
    <row r="44" spans="4:9" ht="12.75">
      <c r="D44" s="3">
        <f t="shared" si="3"/>
        <v>18.5</v>
      </c>
      <c r="E44" s="22">
        <f t="shared" si="0"/>
        <v>41</v>
      </c>
      <c r="F44" s="23">
        <f>E44</f>
        <v>41</v>
      </c>
      <c r="H44">
        <f t="shared" si="4"/>
        <v>18.5</v>
      </c>
      <c r="I44" s="13">
        <f t="shared" si="1"/>
        <v>20.5</v>
      </c>
    </row>
    <row r="45" spans="4:9" ht="12.75">
      <c r="D45" s="3">
        <f t="shared" si="3"/>
        <v>19</v>
      </c>
      <c r="E45" s="24">
        <f t="shared" si="0"/>
        <v>41</v>
      </c>
      <c r="F45" s="25">
        <f>E45+d</f>
        <v>43</v>
      </c>
      <c r="H45">
        <f t="shared" si="4"/>
        <v>19</v>
      </c>
      <c r="I45" s="13">
        <f t="shared" si="1"/>
        <v>21</v>
      </c>
    </row>
    <row r="46" spans="4:9" ht="12.75">
      <c r="D46" s="3">
        <f t="shared" si="3"/>
        <v>19.5</v>
      </c>
      <c r="E46" s="22">
        <f t="shared" si="0"/>
        <v>43</v>
      </c>
      <c r="F46" s="23">
        <f>E46</f>
        <v>43</v>
      </c>
      <c r="H46">
        <f t="shared" si="4"/>
        <v>19.5</v>
      </c>
      <c r="I46" s="13">
        <f t="shared" si="1"/>
        <v>21.5</v>
      </c>
    </row>
    <row r="47" spans="4:9" ht="12.75">
      <c r="D47" s="3">
        <f t="shared" si="3"/>
        <v>20</v>
      </c>
      <c r="E47" s="24">
        <f t="shared" si="0"/>
        <v>43</v>
      </c>
      <c r="F47" s="25">
        <f>E47+d</f>
        <v>45</v>
      </c>
      <c r="H47">
        <f t="shared" si="4"/>
        <v>20</v>
      </c>
      <c r="I47" s="13">
        <f t="shared" si="1"/>
        <v>22</v>
      </c>
    </row>
    <row r="48" spans="4:9" ht="12.75">
      <c r="D48" s="3">
        <f t="shared" si="3"/>
        <v>20.5</v>
      </c>
      <c r="E48" s="22">
        <f t="shared" si="0"/>
        <v>45</v>
      </c>
      <c r="F48" s="23">
        <f>E48</f>
        <v>45</v>
      </c>
      <c r="H48">
        <f t="shared" si="4"/>
        <v>20.5</v>
      </c>
      <c r="I48" s="13">
        <f t="shared" si="1"/>
        <v>22.5</v>
      </c>
    </row>
    <row r="49" spans="4:9" ht="12.75">
      <c r="D49" s="3">
        <f t="shared" si="3"/>
        <v>21</v>
      </c>
      <c r="E49" s="24">
        <f t="shared" si="0"/>
        <v>45</v>
      </c>
      <c r="F49" s="25">
        <f>E49+d</f>
        <v>47</v>
      </c>
      <c r="H49">
        <f t="shared" si="4"/>
        <v>21</v>
      </c>
      <c r="I49" s="13">
        <f t="shared" si="1"/>
        <v>23</v>
      </c>
    </row>
    <row r="50" spans="8:9" ht="12.75">
      <c r="H50">
        <f t="shared" si="4"/>
        <v>21.5</v>
      </c>
      <c r="I50" s="13">
        <f t="shared" si="1"/>
        <v>23.5</v>
      </c>
    </row>
    <row r="51" spans="8:9" ht="12.75">
      <c r="H51">
        <f t="shared" si="4"/>
        <v>22</v>
      </c>
      <c r="I51" s="13">
        <f t="shared" si="1"/>
        <v>24</v>
      </c>
    </row>
    <row r="52" spans="8:9" ht="12.75">
      <c r="H52">
        <f t="shared" si="4"/>
        <v>22.5</v>
      </c>
      <c r="I52" s="13">
        <f t="shared" si="1"/>
        <v>24.5</v>
      </c>
    </row>
    <row r="53" spans="8:9" ht="12.75">
      <c r="H53">
        <f t="shared" si="4"/>
        <v>23</v>
      </c>
      <c r="I53" s="13">
        <f t="shared" si="1"/>
        <v>25</v>
      </c>
    </row>
    <row r="54" spans="8:9" ht="12.75">
      <c r="H54">
        <f t="shared" si="4"/>
        <v>23.5</v>
      </c>
      <c r="I54" s="13">
        <f t="shared" si="1"/>
        <v>25.5</v>
      </c>
    </row>
    <row r="55" spans="8:9" ht="12.75">
      <c r="H55">
        <f t="shared" si="4"/>
        <v>24</v>
      </c>
      <c r="I55" s="13">
        <f t="shared" si="1"/>
        <v>26</v>
      </c>
    </row>
    <row r="56" spans="8:9" ht="12.75">
      <c r="H56">
        <f t="shared" si="4"/>
        <v>24.5</v>
      </c>
      <c r="I56" s="13">
        <f t="shared" si="1"/>
        <v>26.5</v>
      </c>
    </row>
    <row r="57" spans="8:9" ht="12.75">
      <c r="H57">
        <f t="shared" si="4"/>
        <v>25</v>
      </c>
      <c r="I57" s="13">
        <f t="shared" si="1"/>
        <v>27</v>
      </c>
    </row>
    <row r="58" spans="8:9" ht="12.75">
      <c r="H58">
        <f t="shared" si="4"/>
        <v>25.5</v>
      </c>
      <c r="I58" s="13">
        <f t="shared" si="1"/>
        <v>27.5</v>
      </c>
    </row>
    <row r="59" spans="8:9" ht="12.75">
      <c r="H59">
        <f t="shared" si="4"/>
        <v>26</v>
      </c>
      <c r="I59" s="13">
        <f t="shared" si="1"/>
        <v>28</v>
      </c>
    </row>
    <row r="60" spans="8:9" ht="12.75">
      <c r="H60">
        <f t="shared" si="4"/>
        <v>26.5</v>
      </c>
      <c r="I60" s="13">
        <f t="shared" si="1"/>
        <v>28.5</v>
      </c>
    </row>
  </sheetData>
  <printOptions gridLines="1"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K7" sqref="K7"/>
    </sheetView>
  </sheetViews>
  <sheetFormatPr defaultColWidth="11.421875" defaultRowHeight="12.75"/>
  <cols>
    <col min="2" max="2" width="13.00390625" style="0" bestFit="1" customWidth="1"/>
  </cols>
  <sheetData>
    <row r="1" spans="1:8" ht="23.25">
      <c r="A1" s="1" t="s">
        <v>4</v>
      </c>
      <c r="D1" s="1" t="s">
        <v>23</v>
      </c>
      <c r="E1" s="1"/>
      <c r="H1" t="s">
        <v>6</v>
      </c>
    </row>
    <row r="2" spans="1:7" ht="12.75">
      <c r="A2" t="s">
        <v>0</v>
      </c>
      <c r="G2" t="s">
        <v>29</v>
      </c>
    </row>
    <row r="3" spans="1:8" ht="12" customHeight="1">
      <c r="A3" s="2">
        <v>38169</v>
      </c>
      <c r="G3" t="s">
        <v>28</v>
      </c>
      <c r="H3" t="s">
        <v>27</v>
      </c>
    </row>
    <row r="4" spans="1:8" ht="20.25" customHeight="1">
      <c r="A4" s="16" t="s">
        <v>1</v>
      </c>
      <c r="B4" s="4">
        <f>C4/100-2</f>
        <v>0.2400000000000002</v>
      </c>
      <c r="C4" s="4">
        <v>224</v>
      </c>
      <c r="F4" s="18" t="s">
        <v>1</v>
      </c>
      <c r="G4">
        <v>0.24</v>
      </c>
      <c r="H4">
        <v>-0.1</v>
      </c>
    </row>
    <row r="5" spans="1:10" ht="21.75" customHeight="1">
      <c r="A5" s="28" t="s">
        <v>24</v>
      </c>
      <c r="B5" s="29">
        <f>C5/100</f>
        <v>1.18</v>
      </c>
      <c r="C5" s="4">
        <v>118</v>
      </c>
      <c r="F5" s="18" t="s">
        <v>26</v>
      </c>
      <c r="G5">
        <v>1.23</v>
      </c>
      <c r="H5">
        <v>0.89</v>
      </c>
      <c r="I5" t="s">
        <v>31</v>
      </c>
      <c r="J5" t="s">
        <v>30</v>
      </c>
    </row>
    <row r="6" spans="1:11" ht="18">
      <c r="A6" s="17" t="s">
        <v>3</v>
      </c>
      <c r="B6" s="15">
        <v>1</v>
      </c>
      <c r="C6" s="4" t="s">
        <v>34</v>
      </c>
      <c r="E6">
        <f>start</f>
        <v>2</v>
      </c>
      <c r="F6">
        <f>0</f>
        <v>0</v>
      </c>
      <c r="I6" t="s">
        <v>14</v>
      </c>
      <c r="J6" t="s">
        <v>25</v>
      </c>
      <c r="K6" t="s">
        <v>33</v>
      </c>
    </row>
    <row r="7" spans="1:10" ht="12.75">
      <c r="A7">
        <v>0</v>
      </c>
      <c r="B7" s="14">
        <f>starte</f>
        <v>1</v>
      </c>
      <c r="C7" s="3"/>
      <c r="D7" s="3">
        <f>0</f>
        <v>0</v>
      </c>
      <c r="E7" s="14">
        <f>starte</f>
        <v>1</v>
      </c>
      <c r="F7" s="6">
        <f>E7+qe*E7</f>
        <v>1.2400000000000002</v>
      </c>
      <c r="H7">
        <f>0</f>
        <v>0</v>
      </c>
      <c r="I7" s="11">
        <f>H7+qe*H7</f>
        <v>0</v>
      </c>
      <c r="J7" s="6">
        <f>starte*basis^H7</f>
        <v>1</v>
      </c>
    </row>
    <row r="8" spans="1:10" ht="12.75">
      <c r="A8">
        <v>1</v>
      </c>
      <c r="B8" s="5">
        <f>B7+qe*B7</f>
        <v>1.2400000000000002</v>
      </c>
      <c r="C8" s="3"/>
      <c r="D8" s="3">
        <f>D7+0.5</f>
        <v>0.5</v>
      </c>
      <c r="E8" s="7">
        <f aca="true" t="shared" si="0" ref="E8:E49">F7</f>
        <v>1.2400000000000002</v>
      </c>
      <c r="F8" s="8">
        <f>E8</f>
        <v>1.2400000000000002</v>
      </c>
      <c r="G8" s="12" t="s">
        <v>7</v>
      </c>
      <c r="H8">
        <f>H7+0.5</f>
        <v>0.5</v>
      </c>
      <c r="I8" s="13">
        <f aca="true" t="shared" si="1" ref="I8:I60">H8+qe*H8</f>
        <v>0.6200000000000001</v>
      </c>
      <c r="J8" s="3">
        <f aca="true" t="shared" si="2" ref="J8:J60">starte*basis^H8</f>
        <v>1.0862780491200215</v>
      </c>
    </row>
    <row r="9" spans="1:10" ht="12.75">
      <c r="A9">
        <v>2</v>
      </c>
      <c r="B9" s="26">
        <f aca="true" t="shared" si="3" ref="B9:B32">B8+qe*B8</f>
        <v>1.5376000000000005</v>
      </c>
      <c r="C9" s="3"/>
      <c r="D9" s="3">
        <f aca="true" t="shared" si="4" ref="D9:D49">D8+0.5</f>
        <v>1</v>
      </c>
      <c r="E9" s="9">
        <f t="shared" si="0"/>
        <v>1.2400000000000002</v>
      </c>
      <c r="F9" s="10">
        <f>E9+qe*E9</f>
        <v>1.5376000000000005</v>
      </c>
      <c r="G9" s="12" t="s">
        <v>8</v>
      </c>
      <c r="H9">
        <f aca="true" t="shared" si="5" ref="H9:H60">H8+0.5</f>
        <v>1</v>
      </c>
      <c r="I9" s="13">
        <f t="shared" si="1"/>
        <v>1.2400000000000002</v>
      </c>
      <c r="J9" s="3">
        <f t="shared" si="2"/>
        <v>1.18</v>
      </c>
    </row>
    <row r="10" spans="1:10" ht="12.75">
      <c r="A10">
        <v>3</v>
      </c>
      <c r="B10" s="26">
        <f t="shared" si="3"/>
        <v>1.906624000000001</v>
      </c>
      <c r="C10" s="3"/>
      <c r="D10" s="3">
        <f t="shared" si="4"/>
        <v>1.5</v>
      </c>
      <c r="E10" s="7">
        <f t="shared" si="0"/>
        <v>1.5376000000000005</v>
      </c>
      <c r="F10" s="8">
        <f>E10</f>
        <v>1.5376000000000005</v>
      </c>
      <c r="H10">
        <f t="shared" si="5"/>
        <v>1.5</v>
      </c>
      <c r="I10" s="13">
        <f t="shared" si="1"/>
        <v>1.8600000000000003</v>
      </c>
      <c r="J10" s="3">
        <f t="shared" si="2"/>
        <v>1.2818080979616253</v>
      </c>
    </row>
    <row r="11" spans="1:10" ht="12.75">
      <c r="A11">
        <v>4</v>
      </c>
      <c r="B11" s="26">
        <f t="shared" si="3"/>
        <v>2.3642137600000015</v>
      </c>
      <c r="C11" s="3"/>
      <c r="D11" s="3">
        <f t="shared" si="4"/>
        <v>2</v>
      </c>
      <c r="E11" s="9">
        <f t="shared" si="0"/>
        <v>1.5376000000000005</v>
      </c>
      <c r="F11" s="25">
        <f>E11+qe*E11</f>
        <v>1.906624000000001</v>
      </c>
      <c r="H11">
        <f t="shared" si="5"/>
        <v>2</v>
      </c>
      <c r="I11" s="13">
        <f t="shared" si="1"/>
        <v>2.4800000000000004</v>
      </c>
      <c r="J11" s="3">
        <f t="shared" si="2"/>
        <v>1.3923999999999999</v>
      </c>
    </row>
    <row r="12" spans="1:10" ht="12.75">
      <c r="A12">
        <v>5</v>
      </c>
      <c r="B12" s="26">
        <f t="shared" si="3"/>
        <v>2.9316250624000024</v>
      </c>
      <c r="C12" s="3"/>
      <c r="D12" s="3">
        <f t="shared" si="4"/>
        <v>2.5</v>
      </c>
      <c r="E12" s="7">
        <f t="shared" si="0"/>
        <v>1.906624000000001</v>
      </c>
      <c r="F12" s="8">
        <f>E12</f>
        <v>1.906624000000001</v>
      </c>
      <c r="H12">
        <f t="shared" si="5"/>
        <v>2.5</v>
      </c>
      <c r="I12" s="13">
        <f t="shared" si="1"/>
        <v>3.1000000000000005</v>
      </c>
      <c r="J12" s="3">
        <f t="shared" si="2"/>
        <v>1.5125335555947177</v>
      </c>
    </row>
    <row r="13" spans="1:10" ht="12.75">
      <c r="A13">
        <v>6</v>
      </c>
      <c r="B13" s="26">
        <f t="shared" si="3"/>
        <v>3.6352150773760035</v>
      </c>
      <c r="C13" s="3"/>
      <c r="D13" s="3">
        <f t="shared" si="4"/>
        <v>3</v>
      </c>
      <c r="E13" s="9">
        <f t="shared" si="0"/>
        <v>1.906624000000001</v>
      </c>
      <c r="F13" s="25">
        <f>E13+qe*E13</f>
        <v>2.3642137600000015</v>
      </c>
      <c r="H13">
        <f t="shared" si="5"/>
        <v>3</v>
      </c>
      <c r="I13" s="13">
        <f t="shared" si="1"/>
        <v>3.7200000000000006</v>
      </c>
      <c r="J13" s="3">
        <f t="shared" si="2"/>
        <v>1.6430319999999998</v>
      </c>
    </row>
    <row r="14" spans="1:10" ht="12.75">
      <c r="A14">
        <v>7</v>
      </c>
      <c r="B14" s="26">
        <f t="shared" si="3"/>
        <v>4.507666695946245</v>
      </c>
      <c r="C14" s="3"/>
      <c r="D14" s="3">
        <f t="shared" si="4"/>
        <v>3.5</v>
      </c>
      <c r="E14" s="7">
        <f t="shared" si="0"/>
        <v>2.3642137600000015</v>
      </c>
      <c r="F14" s="8">
        <f>E14</f>
        <v>2.3642137600000015</v>
      </c>
      <c r="H14">
        <f t="shared" si="5"/>
        <v>3.5</v>
      </c>
      <c r="I14" s="13">
        <f t="shared" si="1"/>
        <v>4.340000000000001</v>
      </c>
      <c r="J14" s="3">
        <f t="shared" si="2"/>
        <v>1.784789595601767</v>
      </c>
    </row>
    <row r="15" spans="1:10" ht="12.75">
      <c r="A15">
        <v>8</v>
      </c>
      <c r="B15" s="26">
        <f t="shared" si="3"/>
        <v>5.5895067029733445</v>
      </c>
      <c r="C15" s="3"/>
      <c r="D15" s="3">
        <f t="shared" si="4"/>
        <v>4</v>
      </c>
      <c r="E15" s="9">
        <f t="shared" si="0"/>
        <v>2.3642137600000015</v>
      </c>
      <c r="F15" s="25">
        <f>E15+qe*E15</f>
        <v>2.9316250624000024</v>
      </c>
      <c r="H15">
        <f t="shared" si="5"/>
        <v>4</v>
      </c>
      <c r="I15" s="13">
        <f t="shared" si="1"/>
        <v>4.960000000000001</v>
      </c>
      <c r="J15" s="3">
        <f t="shared" si="2"/>
        <v>1.9387777599999996</v>
      </c>
    </row>
    <row r="16" spans="1:10" ht="12.75">
      <c r="A16">
        <v>9</v>
      </c>
      <c r="B16" s="26">
        <f t="shared" si="3"/>
        <v>6.930988311686948</v>
      </c>
      <c r="C16" s="3"/>
      <c r="D16" s="3">
        <f t="shared" si="4"/>
        <v>4.5</v>
      </c>
      <c r="E16" s="7">
        <f t="shared" si="0"/>
        <v>2.9316250624000024</v>
      </c>
      <c r="F16" s="8">
        <f>E16</f>
        <v>2.9316250624000024</v>
      </c>
      <c r="H16">
        <f t="shared" si="5"/>
        <v>4.5</v>
      </c>
      <c r="I16" s="13">
        <f t="shared" si="1"/>
        <v>5.580000000000001</v>
      </c>
      <c r="J16" s="3">
        <f t="shared" si="2"/>
        <v>2.1060517228100846</v>
      </c>
    </row>
    <row r="17" spans="1:10" ht="12.75">
      <c r="A17">
        <v>10</v>
      </c>
      <c r="B17" s="26">
        <f t="shared" si="3"/>
        <v>8.594425506491817</v>
      </c>
      <c r="C17" s="3"/>
      <c r="D17" s="3">
        <f t="shared" si="4"/>
        <v>5</v>
      </c>
      <c r="E17" s="9">
        <f t="shared" si="0"/>
        <v>2.9316250624000024</v>
      </c>
      <c r="F17" s="25">
        <f>E17+qe*E17</f>
        <v>3.6352150773760035</v>
      </c>
      <c r="H17">
        <f t="shared" si="5"/>
        <v>5</v>
      </c>
      <c r="I17" s="13">
        <f t="shared" si="1"/>
        <v>6.200000000000001</v>
      </c>
      <c r="J17" s="3">
        <f t="shared" si="2"/>
        <v>2.287757756799999</v>
      </c>
    </row>
    <row r="18" spans="1:10" ht="12.75">
      <c r="A18">
        <v>11</v>
      </c>
      <c r="B18" s="26">
        <f t="shared" si="3"/>
        <v>10.657087628049855</v>
      </c>
      <c r="C18" s="3"/>
      <c r="D18" s="3">
        <f t="shared" si="4"/>
        <v>5.5</v>
      </c>
      <c r="E18" s="7">
        <f t="shared" si="0"/>
        <v>3.6352150773760035</v>
      </c>
      <c r="F18" s="8">
        <f>E18</f>
        <v>3.6352150773760035</v>
      </c>
      <c r="H18">
        <f t="shared" si="5"/>
        <v>5.5</v>
      </c>
      <c r="I18" s="13">
        <f t="shared" si="1"/>
        <v>6.820000000000001</v>
      </c>
      <c r="J18" s="3">
        <f t="shared" si="2"/>
        <v>2.4851410329159</v>
      </c>
    </row>
    <row r="19" spans="1:10" ht="12.75">
      <c r="A19">
        <v>12</v>
      </c>
      <c r="B19" s="26">
        <f t="shared" si="3"/>
        <v>13.214788658781822</v>
      </c>
      <c r="C19" s="3"/>
      <c r="D19" s="3">
        <f t="shared" si="4"/>
        <v>6</v>
      </c>
      <c r="E19" s="9">
        <f t="shared" si="0"/>
        <v>3.6352150773760035</v>
      </c>
      <c r="F19" s="25">
        <f>E19+qe*E19</f>
        <v>4.507666695946245</v>
      </c>
      <c r="H19">
        <f t="shared" si="5"/>
        <v>6</v>
      </c>
      <c r="I19" s="13">
        <f t="shared" si="1"/>
        <v>7.440000000000001</v>
      </c>
      <c r="J19" s="3">
        <f t="shared" si="2"/>
        <v>2.6995541530239993</v>
      </c>
    </row>
    <row r="20" spans="1:10" ht="12.75">
      <c r="A20">
        <v>13</v>
      </c>
      <c r="B20" s="26">
        <f t="shared" si="3"/>
        <v>16.38633793688946</v>
      </c>
      <c r="C20" s="3"/>
      <c r="D20" s="3">
        <f t="shared" si="4"/>
        <v>6.5</v>
      </c>
      <c r="E20" s="7">
        <f t="shared" si="0"/>
        <v>4.507666695946245</v>
      </c>
      <c r="F20" s="8">
        <f>E20</f>
        <v>4.507666695946245</v>
      </c>
      <c r="H20">
        <f t="shared" si="5"/>
        <v>6.5</v>
      </c>
      <c r="I20" s="13">
        <f t="shared" si="1"/>
        <v>8.060000000000002</v>
      </c>
      <c r="J20" s="3">
        <f t="shared" si="2"/>
        <v>2.932466418840762</v>
      </c>
    </row>
    <row r="21" spans="1:10" ht="12.75">
      <c r="A21">
        <v>14</v>
      </c>
      <c r="B21" s="26">
        <f t="shared" si="3"/>
        <v>20.319059041742936</v>
      </c>
      <c r="C21" s="3"/>
      <c r="D21" s="3">
        <f t="shared" si="4"/>
        <v>7</v>
      </c>
      <c r="E21" s="9">
        <f t="shared" si="0"/>
        <v>4.507666695946245</v>
      </c>
      <c r="F21" s="25">
        <f>E21+qe*E21</f>
        <v>5.5895067029733445</v>
      </c>
      <c r="H21">
        <f t="shared" si="5"/>
        <v>7</v>
      </c>
      <c r="I21" s="13">
        <f t="shared" si="1"/>
        <v>8.680000000000001</v>
      </c>
      <c r="J21" s="3">
        <f t="shared" si="2"/>
        <v>3.185473900568319</v>
      </c>
    </row>
    <row r="22" spans="1:10" ht="12.75">
      <c r="A22">
        <v>15</v>
      </c>
      <c r="B22" s="26">
        <f t="shared" si="3"/>
        <v>25.195633211761244</v>
      </c>
      <c r="C22" s="3"/>
      <c r="D22" s="3">
        <f t="shared" si="4"/>
        <v>7.5</v>
      </c>
      <c r="E22" s="7">
        <f t="shared" si="0"/>
        <v>5.5895067029733445</v>
      </c>
      <c r="F22" s="8">
        <f>E22</f>
        <v>5.5895067029733445</v>
      </c>
      <c r="H22">
        <f t="shared" si="5"/>
        <v>7.5</v>
      </c>
      <c r="I22" s="13">
        <f t="shared" si="1"/>
        <v>9.3</v>
      </c>
      <c r="J22" s="3">
        <f t="shared" si="2"/>
        <v>3.4603103742320984</v>
      </c>
    </row>
    <row r="23" spans="1:10" ht="12.75">
      <c r="A23">
        <v>16</v>
      </c>
      <c r="B23" s="26">
        <f t="shared" si="3"/>
        <v>31.242585182583948</v>
      </c>
      <c r="C23" s="3"/>
      <c r="D23" s="3">
        <f t="shared" si="4"/>
        <v>8</v>
      </c>
      <c r="E23" s="9">
        <f t="shared" si="0"/>
        <v>5.5895067029733445</v>
      </c>
      <c r="F23" s="25">
        <f>E23+qe*E23</f>
        <v>6.930988311686948</v>
      </c>
      <c r="H23">
        <f t="shared" si="5"/>
        <v>8</v>
      </c>
      <c r="I23" s="13">
        <f t="shared" si="1"/>
        <v>9.920000000000002</v>
      </c>
      <c r="J23" s="3">
        <f t="shared" si="2"/>
        <v>3.758859202670616</v>
      </c>
    </row>
    <row r="24" spans="1:10" ht="12.75">
      <c r="A24">
        <v>17</v>
      </c>
      <c r="B24" s="26">
        <f t="shared" si="3"/>
        <v>38.740805626404104</v>
      </c>
      <c r="C24" s="3"/>
      <c r="D24" s="3">
        <f t="shared" si="4"/>
        <v>8.5</v>
      </c>
      <c r="E24" s="7">
        <f t="shared" si="0"/>
        <v>6.930988311686948</v>
      </c>
      <c r="F24" s="8">
        <f>E24</f>
        <v>6.930988311686948</v>
      </c>
      <c r="H24">
        <f t="shared" si="5"/>
        <v>8.5</v>
      </c>
      <c r="I24" s="13">
        <f t="shared" si="1"/>
        <v>10.540000000000003</v>
      </c>
      <c r="J24" s="3">
        <f t="shared" si="2"/>
        <v>4.083166241593876</v>
      </c>
    </row>
    <row r="25" spans="1:10" ht="12.75">
      <c r="A25">
        <v>18</v>
      </c>
      <c r="B25" s="26">
        <f t="shared" si="3"/>
        <v>48.0385989767411</v>
      </c>
      <c r="C25" s="3"/>
      <c r="D25" s="3">
        <f t="shared" si="4"/>
        <v>9</v>
      </c>
      <c r="E25" s="9">
        <f t="shared" si="0"/>
        <v>6.930988311686948</v>
      </c>
      <c r="F25" s="25">
        <f>E25+qe*E25</f>
        <v>8.594425506491817</v>
      </c>
      <c r="H25">
        <f t="shared" si="5"/>
        <v>9</v>
      </c>
      <c r="I25" s="13">
        <f t="shared" si="1"/>
        <v>11.160000000000002</v>
      </c>
      <c r="J25" s="3">
        <f t="shared" si="2"/>
        <v>4.435453859151327</v>
      </c>
    </row>
    <row r="26" spans="1:10" ht="12.75">
      <c r="A26">
        <v>19</v>
      </c>
      <c r="B26" s="26">
        <f t="shared" si="3"/>
        <v>59.567862731158975</v>
      </c>
      <c r="C26" s="3"/>
      <c r="D26" s="3">
        <f t="shared" si="4"/>
        <v>9.5</v>
      </c>
      <c r="E26" s="7">
        <f t="shared" si="0"/>
        <v>8.594425506491817</v>
      </c>
      <c r="F26" s="8">
        <f>E26</f>
        <v>8.594425506491817</v>
      </c>
      <c r="H26">
        <f t="shared" si="5"/>
        <v>9.5</v>
      </c>
      <c r="I26" s="13">
        <f t="shared" si="1"/>
        <v>11.780000000000001</v>
      </c>
      <c r="J26" s="3">
        <f t="shared" si="2"/>
        <v>4.818136165080773</v>
      </c>
    </row>
    <row r="27" spans="1:10" ht="12.75">
      <c r="A27">
        <v>20</v>
      </c>
      <c r="B27" s="26">
        <f t="shared" si="3"/>
        <v>73.86414978663714</v>
      </c>
      <c r="C27" s="3"/>
      <c r="D27" s="3">
        <f t="shared" si="4"/>
        <v>10</v>
      </c>
      <c r="E27" s="9">
        <f t="shared" si="0"/>
        <v>8.594425506491817</v>
      </c>
      <c r="F27" s="25">
        <f>E27+qe*E27</f>
        <v>10.657087628049855</v>
      </c>
      <c r="H27">
        <f t="shared" si="5"/>
        <v>10</v>
      </c>
      <c r="I27" s="13">
        <f t="shared" si="1"/>
        <v>12.400000000000002</v>
      </c>
      <c r="J27" s="3">
        <f t="shared" si="2"/>
        <v>5.233835553798565</v>
      </c>
    </row>
    <row r="28" spans="1:10" ht="12.75">
      <c r="A28">
        <v>21</v>
      </c>
      <c r="B28" s="26">
        <f t="shared" si="3"/>
        <v>91.59154573543007</v>
      </c>
      <c r="C28" s="3"/>
      <c r="D28" s="3">
        <f t="shared" si="4"/>
        <v>10.5</v>
      </c>
      <c r="E28" s="7">
        <f t="shared" si="0"/>
        <v>10.657087628049855</v>
      </c>
      <c r="F28" s="8">
        <f>E28</f>
        <v>10.657087628049855</v>
      </c>
      <c r="H28">
        <f t="shared" si="5"/>
        <v>10.5</v>
      </c>
      <c r="I28" s="13">
        <f t="shared" si="1"/>
        <v>13.020000000000003</v>
      </c>
      <c r="J28" s="3">
        <f t="shared" si="2"/>
        <v>5.685400674795312</v>
      </c>
    </row>
    <row r="29" spans="1:10" ht="12.75">
      <c r="A29">
        <v>22</v>
      </c>
      <c r="B29" s="26">
        <f t="shared" si="3"/>
        <v>113.57351671193331</v>
      </c>
      <c r="C29" s="3"/>
      <c r="D29" s="3">
        <f t="shared" si="4"/>
        <v>11</v>
      </c>
      <c r="E29" s="9">
        <f t="shared" si="0"/>
        <v>10.657087628049855</v>
      </c>
      <c r="F29" s="25">
        <f>E29+qe*E29</f>
        <v>13.214788658781822</v>
      </c>
      <c r="H29">
        <f t="shared" si="5"/>
        <v>11</v>
      </c>
      <c r="I29" s="13">
        <f t="shared" si="1"/>
        <v>13.640000000000002</v>
      </c>
      <c r="J29" s="3">
        <f t="shared" si="2"/>
        <v>6.175925953482307</v>
      </c>
    </row>
    <row r="30" spans="1:10" ht="12.75">
      <c r="A30">
        <v>23</v>
      </c>
      <c r="B30" s="26">
        <f t="shared" si="3"/>
        <v>140.83116072279734</v>
      </c>
      <c r="C30" s="3"/>
      <c r="D30" s="3">
        <f t="shared" si="4"/>
        <v>11.5</v>
      </c>
      <c r="E30" s="7">
        <f t="shared" si="0"/>
        <v>13.214788658781822</v>
      </c>
      <c r="F30" s="8">
        <f>E30</f>
        <v>13.214788658781822</v>
      </c>
      <c r="H30">
        <f t="shared" si="5"/>
        <v>11.5</v>
      </c>
      <c r="I30" s="13">
        <f t="shared" si="1"/>
        <v>14.260000000000002</v>
      </c>
      <c r="J30" s="3">
        <f t="shared" si="2"/>
        <v>6.708772796258468</v>
      </c>
    </row>
    <row r="31" spans="1:10" ht="12.75">
      <c r="A31">
        <v>24</v>
      </c>
      <c r="B31" s="26">
        <f t="shared" si="3"/>
        <v>174.63063929626873</v>
      </c>
      <c r="C31" s="3"/>
      <c r="D31" s="3">
        <f t="shared" si="4"/>
        <v>12</v>
      </c>
      <c r="E31" s="9">
        <f t="shared" si="0"/>
        <v>13.214788658781822</v>
      </c>
      <c r="F31" s="25">
        <f>E31+qe*E31</f>
        <v>16.38633793688946</v>
      </c>
      <c r="H31">
        <f t="shared" si="5"/>
        <v>12</v>
      </c>
      <c r="I31" s="13">
        <f t="shared" si="1"/>
        <v>14.880000000000003</v>
      </c>
      <c r="J31" s="3">
        <f t="shared" si="2"/>
        <v>7.287592625109121</v>
      </c>
    </row>
    <row r="32" spans="1:10" ht="12.75">
      <c r="A32">
        <v>25</v>
      </c>
      <c r="B32" s="26">
        <f t="shared" si="3"/>
        <v>216.54199272737327</v>
      </c>
      <c r="C32" s="3"/>
      <c r="D32" s="3">
        <f t="shared" si="4"/>
        <v>12.5</v>
      </c>
      <c r="E32" s="7">
        <f t="shared" si="0"/>
        <v>16.38633793688946</v>
      </c>
      <c r="F32" s="8">
        <f>E32</f>
        <v>16.38633793688946</v>
      </c>
      <c r="H32">
        <f t="shared" si="5"/>
        <v>12.5</v>
      </c>
      <c r="I32" s="13">
        <f t="shared" si="1"/>
        <v>15.500000000000004</v>
      </c>
      <c r="J32" s="3">
        <f t="shared" si="2"/>
        <v>7.916351899584993</v>
      </c>
    </row>
    <row r="33" spans="4:10" ht="12.75">
      <c r="D33" s="3">
        <f t="shared" si="4"/>
        <v>13</v>
      </c>
      <c r="E33" s="9">
        <f t="shared" si="0"/>
        <v>16.38633793688946</v>
      </c>
      <c r="F33" s="25">
        <f>E33+qe*E33</f>
        <v>20.319059041742936</v>
      </c>
      <c r="H33">
        <f t="shared" si="5"/>
        <v>13</v>
      </c>
      <c r="I33" s="13">
        <f t="shared" si="1"/>
        <v>16.120000000000005</v>
      </c>
      <c r="J33" s="3">
        <f t="shared" si="2"/>
        <v>8.599359297628762</v>
      </c>
    </row>
    <row r="34" spans="4:10" ht="12.75">
      <c r="D34" s="3">
        <f t="shared" si="4"/>
        <v>13.5</v>
      </c>
      <c r="E34" s="7">
        <f t="shared" si="0"/>
        <v>20.319059041742936</v>
      </c>
      <c r="F34" s="8">
        <f>E34</f>
        <v>20.319059041742936</v>
      </c>
      <c r="H34">
        <f t="shared" si="5"/>
        <v>13.5</v>
      </c>
      <c r="I34" s="13">
        <f t="shared" si="1"/>
        <v>16.740000000000002</v>
      </c>
      <c r="J34" s="3">
        <f t="shared" si="2"/>
        <v>9.34129524151029</v>
      </c>
    </row>
    <row r="35" spans="4:10" ht="12.75">
      <c r="D35" s="3">
        <f t="shared" si="4"/>
        <v>14</v>
      </c>
      <c r="E35" s="9">
        <f t="shared" si="0"/>
        <v>20.319059041742936</v>
      </c>
      <c r="F35" s="25">
        <f>E35+qe*E35</f>
        <v>25.195633211761244</v>
      </c>
      <c r="H35">
        <f t="shared" si="5"/>
        <v>14</v>
      </c>
      <c r="I35" s="13">
        <f t="shared" si="1"/>
        <v>17.360000000000003</v>
      </c>
      <c r="J35" s="3">
        <f t="shared" si="2"/>
        <v>10.14724397120194</v>
      </c>
    </row>
    <row r="36" spans="4:10" ht="12.75">
      <c r="D36" s="3">
        <f t="shared" si="4"/>
        <v>14.5</v>
      </c>
      <c r="E36" s="7">
        <f t="shared" si="0"/>
        <v>25.195633211761244</v>
      </c>
      <c r="F36" s="8">
        <f>E36</f>
        <v>25.195633211761244</v>
      </c>
      <c r="H36">
        <f t="shared" si="5"/>
        <v>14.5</v>
      </c>
      <c r="I36" s="13">
        <f t="shared" si="1"/>
        <v>17.980000000000004</v>
      </c>
      <c r="J36" s="3">
        <f t="shared" si="2"/>
        <v>11.022728384982141</v>
      </c>
    </row>
    <row r="37" spans="4:10" ht="12.75">
      <c r="D37" s="3">
        <f t="shared" si="4"/>
        <v>15</v>
      </c>
      <c r="E37" s="9">
        <f t="shared" si="0"/>
        <v>25.195633211761244</v>
      </c>
      <c r="F37" s="25">
        <f>E37+qe*E37</f>
        <v>31.242585182583948</v>
      </c>
      <c r="H37">
        <f t="shared" si="5"/>
        <v>15</v>
      </c>
      <c r="I37" s="13">
        <f t="shared" si="1"/>
        <v>18.6</v>
      </c>
      <c r="J37" s="3">
        <f t="shared" si="2"/>
        <v>11.97374788601829</v>
      </c>
    </row>
    <row r="38" spans="4:10" ht="12.75">
      <c r="D38" s="3">
        <f t="shared" si="4"/>
        <v>15.5</v>
      </c>
      <c r="E38" s="7">
        <f t="shared" si="0"/>
        <v>31.242585182583948</v>
      </c>
      <c r="F38" s="8">
        <f>E38</f>
        <v>31.242585182583948</v>
      </c>
      <c r="H38">
        <f t="shared" si="5"/>
        <v>15.5</v>
      </c>
      <c r="I38" s="13">
        <f t="shared" si="1"/>
        <v>19.220000000000002</v>
      </c>
      <c r="J38" s="3">
        <f t="shared" si="2"/>
        <v>13.006819494278925</v>
      </c>
    </row>
    <row r="39" spans="4:10" ht="12.75">
      <c r="D39" s="3">
        <f t="shared" si="4"/>
        <v>16</v>
      </c>
      <c r="E39" s="9">
        <f t="shared" si="0"/>
        <v>31.242585182583948</v>
      </c>
      <c r="F39" s="25">
        <f>E39+qe*E39</f>
        <v>38.740805626404104</v>
      </c>
      <c r="H39">
        <f t="shared" si="5"/>
        <v>16</v>
      </c>
      <c r="I39" s="13">
        <f t="shared" si="1"/>
        <v>19.840000000000003</v>
      </c>
      <c r="J39" s="3">
        <f t="shared" si="2"/>
        <v>14.12902250550158</v>
      </c>
    </row>
    <row r="40" spans="4:10" ht="12.75">
      <c r="D40" s="3">
        <f t="shared" si="4"/>
        <v>16.5</v>
      </c>
      <c r="E40" s="7">
        <f t="shared" si="0"/>
        <v>38.740805626404104</v>
      </c>
      <c r="F40" s="8">
        <f>E40</f>
        <v>38.740805626404104</v>
      </c>
      <c r="H40">
        <f t="shared" si="5"/>
        <v>16.5</v>
      </c>
      <c r="I40" s="13">
        <f t="shared" si="1"/>
        <v>20.460000000000004</v>
      </c>
      <c r="J40" s="3">
        <f t="shared" si="2"/>
        <v>15.348047003249132</v>
      </c>
    </row>
    <row r="41" spans="4:10" ht="12.75">
      <c r="D41" s="3">
        <f t="shared" si="4"/>
        <v>17</v>
      </c>
      <c r="E41" s="9">
        <f t="shared" si="0"/>
        <v>38.740805626404104</v>
      </c>
      <c r="F41" s="25">
        <f>E41+qe*E41</f>
        <v>48.0385989767411</v>
      </c>
      <c r="H41">
        <f t="shared" si="5"/>
        <v>17</v>
      </c>
      <c r="I41" s="13">
        <f t="shared" si="1"/>
        <v>21.080000000000005</v>
      </c>
      <c r="J41" s="3">
        <f t="shared" si="2"/>
        <v>16.672246556491864</v>
      </c>
    </row>
    <row r="42" spans="4:10" ht="12.75">
      <c r="D42" s="3">
        <f t="shared" si="4"/>
        <v>17.5</v>
      </c>
      <c r="E42" s="7">
        <f t="shared" si="0"/>
        <v>48.0385989767411</v>
      </c>
      <c r="F42" s="8">
        <f>E42</f>
        <v>48.0385989767411</v>
      </c>
      <c r="H42">
        <f t="shared" si="5"/>
        <v>17.5</v>
      </c>
      <c r="I42" s="13">
        <f t="shared" si="1"/>
        <v>21.700000000000003</v>
      </c>
      <c r="J42" s="3">
        <f t="shared" si="2"/>
        <v>18.110695463833974</v>
      </c>
    </row>
    <row r="43" spans="4:10" ht="12.75">
      <c r="D43" s="3">
        <f t="shared" si="4"/>
        <v>18</v>
      </c>
      <c r="E43" s="9">
        <f t="shared" si="0"/>
        <v>48.0385989767411</v>
      </c>
      <c r="F43" s="25">
        <f>E43+qe*E43</f>
        <v>59.567862731158975</v>
      </c>
      <c r="H43">
        <f t="shared" si="5"/>
        <v>18</v>
      </c>
      <c r="I43" s="13">
        <f t="shared" si="1"/>
        <v>22.320000000000004</v>
      </c>
      <c r="J43" s="3">
        <f t="shared" si="2"/>
        <v>19.6732509366604</v>
      </c>
    </row>
    <row r="44" spans="4:10" ht="12.75">
      <c r="D44" s="3">
        <f t="shared" si="4"/>
        <v>18.5</v>
      </c>
      <c r="E44" s="7">
        <f t="shared" si="0"/>
        <v>59.567862731158975</v>
      </c>
      <c r="F44" s="8">
        <f>E44</f>
        <v>59.567862731158975</v>
      </c>
      <c r="H44">
        <f t="shared" si="5"/>
        <v>18.5</v>
      </c>
      <c r="I44" s="13">
        <f t="shared" si="1"/>
        <v>22.940000000000005</v>
      </c>
      <c r="J44" s="3">
        <f t="shared" si="2"/>
        <v>21.370620647324085</v>
      </c>
    </row>
    <row r="45" spans="4:10" ht="12.75">
      <c r="D45" s="3">
        <f t="shared" si="4"/>
        <v>19</v>
      </c>
      <c r="E45" s="9">
        <f t="shared" si="0"/>
        <v>59.567862731158975</v>
      </c>
      <c r="F45" s="25">
        <f>E45+qe*E45</f>
        <v>73.86414978663714</v>
      </c>
      <c r="H45">
        <f t="shared" si="5"/>
        <v>19</v>
      </c>
      <c r="I45" s="13">
        <f t="shared" si="1"/>
        <v>23.560000000000002</v>
      </c>
      <c r="J45" s="3">
        <f t="shared" si="2"/>
        <v>23.214436105259267</v>
      </c>
    </row>
    <row r="46" spans="4:10" ht="12.75">
      <c r="D46" s="3">
        <f t="shared" si="4"/>
        <v>19.5</v>
      </c>
      <c r="E46" s="7">
        <f t="shared" si="0"/>
        <v>73.86414978663714</v>
      </c>
      <c r="F46" s="8">
        <f>E46</f>
        <v>73.86414978663714</v>
      </c>
      <c r="H46">
        <f t="shared" si="5"/>
        <v>19.5</v>
      </c>
      <c r="I46" s="13">
        <f t="shared" si="1"/>
        <v>24.180000000000003</v>
      </c>
      <c r="J46" s="3">
        <f t="shared" si="2"/>
        <v>25.21733236384242</v>
      </c>
    </row>
    <row r="47" spans="4:10" ht="12.75">
      <c r="D47" s="3">
        <f t="shared" si="4"/>
        <v>20</v>
      </c>
      <c r="E47" s="9">
        <f t="shared" si="0"/>
        <v>73.86414978663714</v>
      </c>
      <c r="F47" s="25">
        <f>E47+qe*E47</f>
        <v>91.59154573543007</v>
      </c>
      <c r="H47">
        <f t="shared" si="5"/>
        <v>20</v>
      </c>
      <c r="I47" s="13">
        <f t="shared" si="1"/>
        <v>24.800000000000004</v>
      </c>
      <c r="J47" s="3">
        <f t="shared" si="2"/>
        <v>27.393034604205933</v>
      </c>
    </row>
    <row r="48" spans="4:10" ht="12.75">
      <c r="D48" s="3">
        <f t="shared" si="4"/>
        <v>20.5</v>
      </c>
      <c r="E48" s="7">
        <f t="shared" si="0"/>
        <v>91.59154573543007</v>
      </c>
      <c r="F48" s="8">
        <f>E48</f>
        <v>91.59154573543007</v>
      </c>
      <c r="H48">
        <f t="shared" si="5"/>
        <v>20.5</v>
      </c>
      <c r="I48" s="13">
        <f t="shared" si="1"/>
        <v>25.420000000000005</v>
      </c>
      <c r="J48" s="3">
        <f t="shared" si="2"/>
        <v>29.756452189334052</v>
      </c>
    </row>
    <row r="49" spans="4:10" ht="12.75">
      <c r="D49" s="3">
        <f t="shared" si="4"/>
        <v>21</v>
      </c>
      <c r="E49" s="9">
        <f t="shared" si="0"/>
        <v>91.59154573543007</v>
      </c>
      <c r="F49" s="25">
        <f>E49+qe*E49</f>
        <v>113.57351671193331</v>
      </c>
      <c r="H49">
        <f t="shared" si="5"/>
        <v>21</v>
      </c>
      <c r="I49" s="13">
        <f t="shared" si="1"/>
        <v>26.040000000000006</v>
      </c>
      <c r="J49" s="3">
        <f t="shared" si="2"/>
        <v>32.323780832962996</v>
      </c>
    </row>
    <row r="50" spans="8:10" ht="12.75">
      <c r="H50">
        <f t="shared" si="5"/>
        <v>21.5</v>
      </c>
      <c r="I50" s="13">
        <f t="shared" si="1"/>
        <v>26.660000000000004</v>
      </c>
      <c r="J50" s="3">
        <f t="shared" si="2"/>
        <v>35.11261358341418</v>
      </c>
    </row>
    <row r="51" spans="8:10" ht="12.75">
      <c r="H51">
        <f t="shared" si="5"/>
        <v>22</v>
      </c>
      <c r="I51" s="13">
        <f t="shared" si="1"/>
        <v>27.280000000000005</v>
      </c>
      <c r="J51" s="3">
        <f t="shared" si="2"/>
        <v>38.14206138289634</v>
      </c>
    </row>
    <row r="52" spans="8:10" ht="12.75">
      <c r="H52">
        <f t="shared" si="5"/>
        <v>22.5</v>
      </c>
      <c r="I52" s="13">
        <f t="shared" si="1"/>
        <v>27.900000000000006</v>
      </c>
      <c r="J52" s="3">
        <f t="shared" si="2"/>
        <v>41.432884028428724</v>
      </c>
    </row>
    <row r="53" spans="8:10" ht="12.75">
      <c r="H53">
        <f t="shared" si="5"/>
        <v>23</v>
      </c>
      <c r="I53" s="13">
        <f t="shared" si="1"/>
        <v>28.520000000000003</v>
      </c>
      <c r="J53" s="3">
        <f t="shared" si="2"/>
        <v>45.007632431817676</v>
      </c>
    </row>
    <row r="54" spans="8:10" ht="12.75">
      <c r="H54">
        <f t="shared" si="5"/>
        <v>23.5</v>
      </c>
      <c r="I54" s="13">
        <f t="shared" si="1"/>
        <v>29.140000000000004</v>
      </c>
      <c r="J54" s="3">
        <f t="shared" si="2"/>
        <v>48.890803153545896</v>
      </c>
    </row>
    <row r="55" spans="8:10" ht="12.75">
      <c r="H55">
        <f t="shared" si="5"/>
        <v>24</v>
      </c>
      <c r="I55" s="13">
        <f t="shared" si="1"/>
        <v>29.760000000000005</v>
      </c>
      <c r="J55" s="3">
        <f t="shared" si="2"/>
        <v>53.10900626954486</v>
      </c>
    </row>
    <row r="56" spans="8:10" ht="12.75">
      <c r="H56">
        <f t="shared" si="5"/>
        <v>24.5</v>
      </c>
      <c r="I56" s="13">
        <f t="shared" si="1"/>
        <v>30.380000000000006</v>
      </c>
      <c r="J56" s="3">
        <f t="shared" si="2"/>
        <v>57.69114772118415</v>
      </c>
    </row>
    <row r="57" spans="8:10" ht="12.75">
      <c r="H57">
        <f t="shared" si="5"/>
        <v>25</v>
      </c>
      <c r="I57" s="13">
        <f t="shared" si="1"/>
        <v>31.000000000000007</v>
      </c>
      <c r="J57" s="3">
        <f t="shared" si="2"/>
        <v>62.66862739806293</v>
      </c>
    </row>
    <row r="58" spans="8:10" ht="12.75">
      <c r="H58">
        <f t="shared" si="5"/>
        <v>25.5</v>
      </c>
      <c r="I58" s="13">
        <f t="shared" si="1"/>
        <v>31.620000000000005</v>
      </c>
      <c r="J58" s="3">
        <f t="shared" si="2"/>
        <v>68.07555431099729</v>
      </c>
    </row>
    <row r="59" spans="8:10" ht="12.75">
      <c r="H59">
        <f t="shared" si="5"/>
        <v>26</v>
      </c>
      <c r="I59" s="13">
        <f t="shared" si="1"/>
        <v>32.24000000000001</v>
      </c>
      <c r="J59" s="3">
        <f t="shared" si="2"/>
        <v>73.94898032971425</v>
      </c>
    </row>
    <row r="60" spans="8:10" ht="12.75">
      <c r="H60">
        <f t="shared" si="5"/>
        <v>26.5</v>
      </c>
      <c r="I60" s="13">
        <f t="shared" si="1"/>
        <v>32.86000000000001</v>
      </c>
      <c r="J60" s="3">
        <f t="shared" si="2"/>
        <v>80.3291540869768</v>
      </c>
    </row>
  </sheetData>
  <printOptions gridLines="1"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47">
      <selection activeCell="B56" sqref="B56"/>
    </sheetView>
  </sheetViews>
  <sheetFormatPr defaultColWidth="11.421875" defaultRowHeight="12.75"/>
  <cols>
    <col min="2" max="2" width="13.00390625" style="0" bestFit="1" customWidth="1"/>
    <col min="11" max="11" width="5.57421875" style="0" customWidth="1"/>
  </cols>
  <sheetData>
    <row r="1" spans="1:5" ht="23.25">
      <c r="A1" s="1" t="s">
        <v>4</v>
      </c>
      <c r="D1" s="1" t="s">
        <v>5</v>
      </c>
      <c r="E1" s="1"/>
    </row>
    <row r="2" spans="1:8" ht="12.75">
      <c r="A2" t="s">
        <v>0</v>
      </c>
      <c r="H2" t="s">
        <v>6</v>
      </c>
    </row>
    <row r="3" spans="1:7" ht="12" customHeight="1">
      <c r="A3" s="2">
        <v>38169</v>
      </c>
      <c r="G3" t="s">
        <v>9</v>
      </c>
    </row>
    <row r="4" spans="1:10" ht="20.25" customHeight="1">
      <c r="A4" s="16" t="s">
        <v>1</v>
      </c>
      <c r="B4" s="4">
        <f>C4/100</f>
        <v>0.05</v>
      </c>
      <c r="C4" s="4">
        <v>5</v>
      </c>
      <c r="F4" s="18" t="s">
        <v>1</v>
      </c>
      <c r="G4">
        <v>1.81</v>
      </c>
      <c r="H4">
        <v>0.24</v>
      </c>
      <c r="I4">
        <v>2</v>
      </c>
      <c r="J4">
        <v>2.5</v>
      </c>
    </row>
    <row r="5" spans="1:10" ht="21.75" customHeight="1">
      <c r="A5" s="16" t="s">
        <v>2</v>
      </c>
      <c r="B5" s="4">
        <f>C5/10</f>
        <v>30</v>
      </c>
      <c r="C5" s="4">
        <v>300</v>
      </c>
      <c r="F5" s="18" t="s">
        <v>2</v>
      </c>
      <c r="G5">
        <v>20</v>
      </c>
      <c r="H5">
        <v>20</v>
      </c>
      <c r="I5">
        <v>15</v>
      </c>
      <c r="J5">
        <v>15</v>
      </c>
    </row>
    <row r="6" spans="1:6" ht="18">
      <c r="A6" s="17" t="s">
        <v>3</v>
      </c>
      <c r="B6" s="15">
        <v>2</v>
      </c>
      <c r="C6" s="4"/>
      <c r="E6">
        <f>start</f>
        <v>2</v>
      </c>
      <c r="F6">
        <f>0</f>
        <v>0</v>
      </c>
    </row>
    <row r="7" spans="1:11" ht="12.75">
      <c r="A7">
        <v>0</v>
      </c>
      <c r="B7" s="14">
        <f>2</f>
        <v>2</v>
      </c>
      <c r="C7" s="3"/>
      <c r="D7" s="3">
        <f>0</f>
        <v>0</v>
      </c>
      <c r="E7" s="14">
        <f>start</f>
        <v>2</v>
      </c>
      <c r="F7" s="6">
        <f>E7+q*(grenz-E7)</f>
        <v>3.4000000000000004</v>
      </c>
      <c r="H7">
        <f>0</f>
        <v>0</v>
      </c>
      <c r="I7" s="11">
        <f>H7+q*(grenz-H7)</f>
        <v>1.5</v>
      </c>
      <c r="J7">
        <v>0</v>
      </c>
      <c r="K7">
        <v>2</v>
      </c>
    </row>
    <row r="8" spans="1:11" ht="12.75">
      <c r="A8">
        <v>1</v>
      </c>
      <c r="B8" s="5">
        <f>B7+q*(grenz-B7)</f>
        <v>3.4000000000000004</v>
      </c>
      <c r="C8" s="3"/>
      <c r="D8" s="3">
        <f>D7+0.5</f>
        <v>0.5</v>
      </c>
      <c r="E8" s="7">
        <f aca="true" t="shared" si="0" ref="E8:E49">F7</f>
        <v>3.4000000000000004</v>
      </c>
      <c r="F8" s="8">
        <f>E8</f>
        <v>3.4000000000000004</v>
      </c>
      <c r="G8" s="12" t="s">
        <v>7</v>
      </c>
      <c r="H8">
        <f>H7+0.5</f>
        <v>0.5</v>
      </c>
      <c r="I8" s="13">
        <f aca="true" t="shared" si="1" ref="I8:I60">H8+q*(grenz-H8)</f>
        <v>1.975</v>
      </c>
      <c r="J8">
        <v>1</v>
      </c>
      <c r="K8">
        <v>3.5</v>
      </c>
    </row>
    <row r="9" spans="1:11" ht="12.75">
      <c r="A9">
        <v>2</v>
      </c>
      <c r="B9" s="3">
        <f aca="true" t="shared" si="2" ref="B9:B32">B8+q*(grenz-B8)</f>
        <v>4.73</v>
      </c>
      <c r="C9" s="3"/>
      <c r="D9" s="3">
        <f aca="true" t="shared" si="3" ref="D9:D49">D8+0.5</f>
        <v>1</v>
      </c>
      <c r="E9" s="9">
        <f t="shared" si="0"/>
        <v>3.4000000000000004</v>
      </c>
      <c r="F9" s="10">
        <f>E9+q*(grenz-E9)</f>
        <v>4.73</v>
      </c>
      <c r="G9" s="12" t="s">
        <v>8</v>
      </c>
      <c r="H9">
        <f aca="true" t="shared" si="4" ref="H9:H60">H8+0.5</f>
        <v>1</v>
      </c>
      <c r="I9">
        <f t="shared" si="1"/>
        <v>2.45</v>
      </c>
      <c r="J9">
        <v>2</v>
      </c>
      <c r="K9">
        <v>5</v>
      </c>
    </row>
    <row r="10" spans="1:11" ht="12.75">
      <c r="A10">
        <v>3</v>
      </c>
      <c r="B10" s="3">
        <f t="shared" si="2"/>
        <v>5.993500000000001</v>
      </c>
      <c r="C10" s="3"/>
      <c r="D10" s="3">
        <f t="shared" si="3"/>
        <v>1.5</v>
      </c>
      <c r="E10" s="3">
        <f t="shared" si="0"/>
        <v>4.73</v>
      </c>
      <c r="F10" s="3">
        <f>E10</f>
        <v>4.73</v>
      </c>
      <c r="H10">
        <f t="shared" si="4"/>
        <v>1.5</v>
      </c>
      <c r="I10">
        <f t="shared" si="1"/>
        <v>2.925</v>
      </c>
      <c r="J10">
        <v>3</v>
      </c>
      <c r="K10">
        <v>6</v>
      </c>
    </row>
    <row r="11" spans="1:11" ht="12.75">
      <c r="A11">
        <v>4</v>
      </c>
      <c r="B11" s="3">
        <f t="shared" si="2"/>
        <v>7.193825000000001</v>
      </c>
      <c r="C11" s="3"/>
      <c r="D11" s="3">
        <f t="shared" si="3"/>
        <v>2</v>
      </c>
      <c r="E11" s="3">
        <f t="shared" si="0"/>
        <v>4.73</v>
      </c>
      <c r="F11" s="3">
        <f>E11+q*(grenz-E11)</f>
        <v>5.993500000000001</v>
      </c>
      <c r="H11">
        <f t="shared" si="4"/>
        <v>2</v>
      </c>
      <c r="I11">
        <f t="shared" si="1"/>
        <v>3.4000000000000004</v>
      </c>
      <c r="J11">
        <v>4</v>
      </c>
      <c r="K11">
        <v>7</v>
      </c>
    </row>
    <row r="12" spans="1:11" ht="12.75">
      <c r="A12">
        <v>5</v>
      </c>
      <c r="B12" s="3">
        <f t="shared" si="2"/>
        <v>8.334133750000001</v>
      </c>
      <c r="C12" s="3"/>
      <c r="D12" s="3">
        <f t="shared" si="3"/>
        <v>2.5</v>
      </c>
      <c r="E12" s="3">
        <f t="shared" si="0"/>
        <v>5.993500000000001</v>
      </c>
      <c r="F12" s="3">
        <f>E12</f>
        <v>5.993500000000001</v>
      </c>
      <c r="H12">
        <f t="shared" si="4"/>
        <v>2.5</v>
      </c>
      <c r="I12">
        <f t="shared" si="1"/>
        <v>3.875</v>
      </c>
      <c r="J12">
        <v>5</v>
      </c>
      <c r="K12">
        <v>8</v>
      </c>
    </row>
    <row r="13" spans="1:11" ht="12.75">
      <c r="A13">
        <v>6</v>
      </c>
      <c r="B13" s="3">
        <f t="shared" si="2"/>
        <v>9.417427062500002</v>
      </c>
      <c r="C13" s="3"/>
      <c r="D13" s="3">
        <f t="shared" si="3"/>
        <v>3</v>
      </c>
      <c r="E13" s="3">
        <f t="shared" si="0"/>
        <v>5.993500000000001</v>
      </c>
      <c r="F13" s="3">
        <f>E13+q*(grenz-E13)</f>
        <v>7.193825000000001</v>
      </c>
      <c r="H13">
        <f t="shared" si="4"/>
        <v>3</v>
      </c>
      <c r="I13">
        <f t="shared" si="1"/>
        <v>4.35</v>
      </c>
      <c r="J13">
        <v>6</v>
      </c>
      <c r="K13">
        <v>9.5</v>
      </c>
    </row>
    <row r="14" spans="1:11" ht="12.75">
      <c r="A14">
        <v>7</v>
      </c>
      <c r="B14" s="3">
        <f t="shared" si="2"/>
        <v>10.446555709375001</v>
      </c>
      <c r="C14" s="3"/>
      <c r="D14" s="3">
        <f t="shared" si="3"/>
        <v>3.5</v>
      </c>
      <c r="E14" s="3">
        <f t="shared" si="0"/>
        <v>7.193825000000001</v>
      </c>
      <c r="F14" s="3">
        <f>E14</f>
        <v>7.193825000000001</v>
      </c>
      <c r="H14">
        <f t="shared" si="4"/>
        <v>3.5</v>
      </c>
      <c r="I14">
        <f t="shared" si="1"/>
        <v>4.825</v>
      </c>
      <c r="J14">
        <v>7</v>
      </c>
      <c r="K14">
        <v>10.5</v>
      </c>
    </row>
    <row r="15" spans="1:11" ht="12.75">
      <c r="A15">
        <v>8</v>
      </c>
      <c r="B15" s="3">
        <f t="shared" si="2"/>
        <v>11.424227923906251</v>
      </c>
      <c r="C15" s="3"/>
      <c r="D15" s="3">
        <f t="shared" si="3"/>
        <v>4</v>
      </c>
      <c r="E15" s="3">
        <f t="shared" si="0"/>
        <v>7.193825000000001</v>
      </c>
      <c r="F15" s="3">
        <f>E15+q*(grenz-E15)</f>
        <v>8.334133750000001</v>
      </c>
      <c r="H15">
        <f t="shared" si="4"/>
        <v>4</v>
      </c>
      <c r="I15">
        <f t="shared" si="1"/>
        <v>5.3</v>
      </c>
      <c r="J15">
        <v>8</v>
      </c>
      <c r="K15">
        <v>11.5</v>
      </c>
    </row>
    <row r="16" spans="1:9" ht="12.75">
      <c r="A16">
        <v>9</v>
      </c>
      <c r="B16" s="3">
        <f t="shared" si="2"/>
        <v>12.353016527710938</v>
      </c>
      <c r="C16" s="3"/>
      <c r="D16" s="3">
        <f t="shared" si="3"/>
        <v>4.5</v>
      </c>
      <c r="E16" s="3">
        <f t="shared" si="0"/>
        <v>8.334133750000001</v>
      </c>
      <c r="F16" s="3">
        <f>E16</f>
        <v>8.334133750000001</v>
      </c>
      <c r="H16">
        <f t="shared" si="4"/>
        <v>4.5</v>
      </c>
      <c r="I16">
        <f t="shared" si="1"/>
        <v>5.775</v>
      </c>
    </row>
    <row r="17" spans="1:9" ht="12.75">
      <c r="A17">
        <v>10</v>
      </c>
      <c r="B17" s="3">
        <f t="shared" si="2"/>
        <v>13.235365701325392</v>
      </c>
      <c r="C17" s="3"/>
      <c r="D17" s="3">
        <f t="shared" si="3"/>
        <v>5</v>
      </c>
      <c r="E17" s="3">
        <f t="shared" si="0"/>
        <v>8.334133750000001</v>
      </c>
      <c r="F17" s="3">
        <f>E17+q*(grenz-E17)</f>
        <v>9.417427062500002</v>
      </c>
      <c r="H17">
        <f t="shared" si="4"/>
        <v>5</v>
      </c>
      <c r="I17">
        <f t="shared" si="1"/>
        <v>6.25</v>
      </c>
    </row>
    <row r="18" spans="1:9" ht="12.75">
      <c r="A18">
        <v>11</v>
      </c>
      <c r="B18" s="3">
        <f t="shared" si="2"/>
        <v>14.073597416259123</v>
      </c>
      <c r="C18" s="3"/>
      <c r="D18" s="3">
        <f t="shared" si="3"/>
        <v>5.5</v>
      </c>
      <c r="E18" s="3">
        <f t="shared" si="0"/>
        <v>9.417427062500002</v>
      </c>
      <c r="F18" s="3">
        <f>E18</f>
        <v>9.417427062500002</v>
      </c>
      <c r="H18">
        <f t="shared" si="4"/>
        <v>5.5</v>
      </c>
      <c r="I18">
        <f t="shared" si="1"/>
        <v>6.725</v>
      </c>
    </row>
    <row r="19" spans="1:9" ht="12.75">
      <c r="A19">
        <v>12</v>
      </c>
      <c r="B19" s="3">
        <f t="shared" si="2"/>
        <v>14.869917545446167</v>
      </c>
      <c r="C19" s="3"/>
      <c r="D19" s="3">
        <f t="shared" si="3"/>
        <v>6</v>
      </c>
      <c r="E19" s="3">
        <f t="shared" si="0"/>
        <v>9.417427062500002</v>
      </c>
      <c r="F19" s="3">
        <f>E19+q*(grenz-E19)</f>
        <v>10.446555709375001</v>
      </c>
      <c r="H19">
        <f t="shared" si="4"/>
        <v>6</v>
      </c>
      <c r="I19">
        <f t="shared" si="1"/>
        <v>7.2</v>
      </c>
    </row>
    <row r="20" spans="1:9" ht="12.75">
      <c r="A20">
        <v>13</v>
      </c>
      <c r="B20" s="3">
        <f t="shared" si="2"/>
        <v>15.626421668173858</v>
      </c>
      <c r="C20" s="3"/>
      <c r="D20" s="3">
        <f t="shared" si="3"/>
        <v>6.5</v>
      </c>
      <c r="E20" s="3">
        <f t="shared" si="0"/>
        <v>10.446555709375001</v>
      </c>
      <c r="F20" s="3">
        <f>E20</f>
        <v>10.446555709375001</v>
      </c>
      <c r="H20">
        <f t="shared" si="4"/>
        <v>6.5</v>
      </c>
      <c r="I20">
        <f t="shared" si="1"/>
        <v>7.675</v>
      </c>
    </row>
    <row r="21" spans="1:9" ht="12.75">
      <c r="A21">
        <v>14</v>
      </c>
      <c r="B21" s="3">
        <f t="shared" si="2"/>
        <v>16.345100584765166</v>
      </c>
      <c r="C21" s="3"/>
      <c r="D21" s="3">
        <f t="shared" si="3"/>
        <v>7</v>
      </c>
      <c r="E21" s="3">
        <f t="shared" si="0"/>
        <v>10.446555709375001</v>
      </c>
      <c r="F21" s="3">
        <f>E21+q*(grenz-E21)</f>
        <v>11.424227923906251</v>
      </c>
      <c r="H21">
        <f t="shared" si="4"/>
        <v>7</v>
      </c>
      <c r="I21">
        <f t="shared" si="1"/>
        <v>8.15</v>
      </c>
    </row>
    <row r="22" spans="1:9" ht="12.75">
      <c r="A22">
        <v>15</v>
      </c>
      <c r="B22" s="3">
        <f t="shared" si="2"/>
        <v>17.02784555552691</v>
      </c>
      <c r="C22" s="3"/>
      <c r="D22" s="3">
        <f t="shared" si="3"/>
        <v>7.5</v>
      </c>
      <c r="E22" s="3">
        <f t="shared" si="0"/>
        <v>11.424227923906251</v>
      </c>
      <c r="F22" s="3">
        <f>E22</f>
        <v>11.424227923906251</v>
      </c>
      <c r="H22">
        <f t="shared" si="4"/>
        <v>7.5</v>
      </c>
      <c r="I22">
        <f t="shared" si="1"/>
        <v>8.625</v>
      </c>
    </row>
    <row r="23" spans="1:9" ht="12.75">
      <c r="A23">
        <v>16</v>
      </c>
      <c r="B23" s="3">
        <f t="shared" si="2"/>
        <v>17.676453277750564</v>
      </c>
      <c r="C23" s="3"/>
      <c r="D23" s="3">
        <f t="shared" si="3"/>
        <v>8</v>
      </c>
      <c r="E23" s="3">
        <f t="shared" si="0"/>
        <v>11.424227923906251</v>
      </c>
      <c r="F23" s="3">
        <f>E23+q*(grenz-E23)</f>
        <v>12.353016527710938</v>
      </c>
      <c r="H23">
        <f t="shared" si="4"/>
        <v>8</v>
      </c>
      <c r="I23">
        <f t="shared" si="1"/>
        <v>9.1</v>
      </c>
    </row>
    <row r="24" spans="1:9" ht="12.75">
      <c r="A24">
        <v>17</v>
      </c>
      <c r="B24" s="3">
        <f t="shared" si="2"/>
        <v>18.292630613863036</v>
      </c>
      <c r="C24" s="3"/>
      <c r="D24" s="3">
        <f t="shared" si="3"/>
        <v>8.5</v>
      </c>
      <c r="E24" s="3">
        <f t="shared" si="0"/>
        <v>12.353016527710938</v>
      </c>
      <c r="F24" s="3">
        <f>E24</f>
        <v>12.353016527710938</v>
      </c>
      <c r="H24">
        <f t="shared" si="4"/>
        <v>8.5</v>
      </c>
      <c r="I24">
        <f t="shared" si="1"/>
        <v>9.575</v>
      </c>
    </row>
    <row r="25" spans="1:9" ht="12.75">
      <c r="A25">
        <v>18</v>
      </c>
      <c r="B25" s="3">
        <f t="shared" si="2"/>
        <v>18.877999083169883</v>
      </c>
      <c r="C25" s="3"/>
      <c r="D25" s="3">
        <f t="shared" si="3"/>
        <v>9</v>
      </c>
      <c r="E25" s="3">
        <f t="shared" si="0"/>
        <v>12.353016527710938</v>
      </c>
      <c r="F25" s="3">
        <f>E25+q*(grenz-E25)</f>
        <v>13.235365701325392</v>
      </c>
      <c r="H25">
        <f t="shared" si="4"/>
        <v>9</v>
      </c>
      <c r="I25">
        <f t="shared" si="1"/>
        <v>10.05</v>
      </c>
    </row>
    <row r="26" spans="1:9" ht="12.75">
      <c r="A26">
        <v>19</v>
      </c>
      <c r="B26" s="3">
        <f t="shared" si="2"/>
        <v>19.43409912901139</v>
      </c>
      <c r="C26" s="3"/>
      <c r="D26" s="3">
        <f t="shared" si="3"/>
        <v>9.5</v>
      </c>
      <c r="E26" s="3">
        <f t="shared" si="0"/>
        <v>13.235365701325392</v>
      </c>
      <c r="F26" s="3">
        <f>E26</f>
        <v>13.235365701325392</v>
      </c>
      <c r="H26">
        <f t="shared" si="4"/>
        <v>9.5</v>
      </c>
      <c r="I26">
        <f t="shared" si="1"/>
        <v>10.525</v>
      </c>
    </row>
    <row r="27" spans="1:9" ht="12.75">
      <c r="A27">
        <v>20</v>
      </c>
      <c r="B27" s="3">
        <f t="shared" si="2"/>
        <v>19.96239417256082</v>
      </c>
      <c r="C27" s="3"/>
      <c r="D27" s="3">
        <f t="shared" si="3"/>
        <v>10</v>
      </c>
      <c r="E27" s="3">
        <f t="shared" si="0"/>
        <v>13.235365701325392</v>
      </c>
      <c r="F27" s="3">
        <f>E27+q*(grenz-E27)</f>
        <v>14.073597416259123</v>
      </c>
      <c r="H27">
        <f t="shared" si="4"/>
        <v>10</v>
      </c>
      <c r="I27">
        <f t="shared" si="1"/>
        <v>11</v>
      </c>
    </row>
    <row r="28" spans="1:9" ht="12.75">
      <c r="A28">
        <v>21</v>
      </c>
      <c r="B28" s="3">
        <f t="shared" si="2"/>
        <v>20.464274463932778</v>
      </c>
      <c r="C28" s="3"/>
      <c r="D28" s="3">
        <f t="shared" si="3"/>
        <v>10.5</v>
      </c>
      <c r="E28" s="3">
        <f t="shared" si="0"/>
        <v>14.073597416259123</v>
      </c>
      <c r="F28" s="3">
        <f>E28</f>
        <v>14.073597416259123</v>
      </c>
      <c r="H28">
        <f t="shared" si="4"/>
        <v>10.5</v>
      </c>
      <c r="I28">
        <f t="shared" si="1"/>
        <v>11.475</v>
      </c>
    </row>
    <row r="29" spans="1:9" ht="12.75">
      <c r="A29">
        <v>22</v>
      </c>
      <c r="B29" s="3">
        <f t="shared" si="2"/>
        <v>20.941060740736138</v>
      </c>
      <c r="C29" s="3"/>
      <c r="D29" s="3">
        <f t="shared" si="3"/>
        <v>11</v>
      </c>
      <c r="E29" s="3">
        <f t="shared" si="0"/>
        <v>14.073597416259123</v>
      </c>
      <c r="F29" s="3">
        <f>E29+q*(grenz-E29)</f>
        <v>14.869917545446167</v>
      </c>
      <c r="H29">
        <f t="shared" si="4"/>
        <v>11</v>
      </c>
      <c r="I29">
        <f t="shared" si="1"/>
        <v>11.95</v>
      </c>
    </row>
    <row r="30" spans="1:9" ht="12.75">
      <c r="A30">
        <v>23</v>
      </c>
      <c r="B30" s="3">
        <f t="shared" si="2"/>
        <v>21.39400770369933</v>
      </c>
      <c r="C30" s="3"/>
      <c r="D30" s="3">
        <f t="shared" si="3"/>
        <v>11.5</v>
      </c>
      <c r="E30" s="3">
        <f t="shared" si="0"/>
        <v>14.869917545446167</v>
      </c>
      <c r="F30" s="3">
        <f>E30</f>
        <v>14.869917545446167</v>
      </c>
      <c r="H30">
        <f t="shared" si="4"/>
        <v>11.5</v>
      </c>
      <c r="I30">
        <f t="shared" si="1"/>
        <v>12.425</v>
      </c>
    </row>
    <row r="31" spans="1:9" ht="12.75">
      <c r="A31">
        <v>24</v>
      </c>
      <c r="B31" s="3">
        <f t="shared" si="2"/>
        <v>21.824307318514364</v>
      </c>
      <c r="C31" s="3"/>
      <c r="D31" s="3">
        <f t="shared" si="3"/>
        <v>12</v>
      </c>
      <c r="E31" s="3">
        <f t="shared" si="0"/>
        <v>14.869917545446167</v>
      </c>
      <c r="F31" s="3">
        <f>E31+q*(grenz-E31)</f>
        <v>15.626421668173858</v>
      </c>
      <c r="H31">
        <f t="shared" si="4"/>
        <v>12</v>
      </c>
      <c r="I31">
        <f t="shared" si="1"/>
        <v>12.9</v>
      </c>
    </row>
    <row r="32" spans="1:9" ht="12.75">
      <c r="A32">
        <v>25</v>
      </c>
      <c r="B32" s="3">
        <f t="shared" si="2"/>
        <v>22.233091952588644</v>
      </c>
      <c r="C32" s="3"/>
      <c r="D32" s="3">
        <f t="shared" si="3"/>
        <v>12.5</v>
      </c>
      <c r="E32" s="3">
        <f t="shared" si="0"/>
        <v>15.626421668173858</v>
      </c>
      <c r="F32" s="3">
        <f>E32</f>
        <v>15.626421668173858</v>
      </c>
      <c r="H32">
        <f t="shared" si="4"/>
        <v>12.5</v>
      </c>
      <c r="I32">
        <f t="shared" si="1"/>
        <v>13.375</v>
      </c>
    </row>
    <row r="33" spans="4:9" ht="12.75">
      <c r="D33" s="3">
        <f t="shared" si="3"/>
        <v>13</v>
      </c>
      <c r="E33" s="3">
        <f t="shared" si="0"/>
        <v>15.626421668173858</v>
      </c>
      <c r="F33" s="3">
        <f>E33+q*(grenz-E33)</f>
        <v>16.345100584765166</v>
      </c>
      <c r="H33">
        <f t="shared" si="4"/>
        <v>13</v>
      </c>
      <c r="I33">
        <f t="shared" si="1"/>
        <v>13.85</v>
      </c>
    </row>
    <row r="34" spans="4:9" ht="12.75">
      <c r="D34" s="3">
        <f t="shared" si="3"/>
        <v>13.5</v>
      </c>
      <c r="E34" s="3">
        <f t="shared" si="0"/>
        <v>16.345100584765166</v>
      </c>
      <c r="F34" s="3">
        <f>E34</f>
        <v>16.345100584765166</v>
      </c>
      <c r="H34">
        <f t="shared" si="4"/>
        <v>13.5</v>
      </c>
      <c r="I34">
        <f t="shared" si="1"/>
        <v>14.325</v>
      </c>
    </row>
    <row r="35" spans="1:9" ht="12.75">
      <c r="A35">
        <v>0</v>
      </c>
      <c r="B35">
        <v>2</v>
      </c>
      <c r="C35">
        <f>25-B35</f>
        <v>23</v>
      </c>
      <c r="D35" s="3">
        <f t="shared" si="3"/>
        <v>14</v>
      </c>
      <c r="E35" s="3">
        <f t="shared" si="0"/>
        <v>16.345100584765166</v>
      </c>
      <c r="F35" s="3">
        <f>E35+q*(grenz-E35)</f>
        <v>17.02784555552691</v>
      </c>
      <c r="H35">
        <f t="shared" si="4"/>
        <v>14</v>
      </c>
      <c r="I35">
        <f t="shared" si="1"/>
        <v>14.8</v>
      </c>
    </row>
    <row r="36" spans="1:9" ht="12.75">
      <c r="A36">
        <v>1</v>
      </c>
      <c r="B36">
        <v>3.5</v>
      </c>
      <c r="C36">
        <f aca="true" t="shared" si="5" ref="C36:C43">25-B36</f>
        <v>21.5</v>
      </c>
      <c r="D36" s="3">
        <f t="shared" si="3"/>
        <v>14.5</v>
      </c>
      <c r="E36" s="3">
        <f t="shared" si="0"/>
        <v>17.02784555552691</v>
      </c>
      <c r="F36" s="3">
        <f>E36</f>
        <v>17.02784555552691</v>
      </c>
      <c r="H36">
        <f t="shared" si="4"/>
        <v>14.5</v>
      </c>
      <c r="I36">
        <f t="shared" si="1"/>
        <v>15.275</v>
      </c>
    </row>
    <row r="37" spans="1:9" ht="12.75">
      <c r="A37">
        <v>2</v>
      </c>
      <c r="B37">
        <v>5</v>
      </c>
      <c r="C37">
        <f t="shared" si="5"/>
        <v>20</v>
      </c>
      <c r="D37" s="3">
        <f t="shared" si="3"/>
        <v>15</v>
      </c>
      <c r="E37" s="3">
        <f t="shared" si="0"/>
        <v>17.02784555552691</v>
      </c>
      <c r="F37" s="3">
        <f>E37+q*(grenz-E37)</f>
        <v>17.676453277750564</v>
      </c>
      <c r="H37">
        <f t="shared" si="4"/>
        <v>15</v>
      </c>
      <c r="I37">
        <f t="shared" si="1"/>
        <v>15.75</v>
      </c>
    </row>
    <row r="38" spans="1:9" ht="12.75">
      <c r="A38">
        <v>3</v>
      </c>
      <c r="B38">
        <v>6</v>
      </c>
      <c r="C38">
        <f t="shared" si="5"/>
        <v>19</v>
      </c>
      <c r="D38" s="3">
        <f t="shared" si="3"/>
        <v>15.5</v>
      </c>
      <c r="E38" s="3">
        <f t="shared" si="0"/>
        <v>17.676453277750564</v>
      </c>
      <c r="F38" s="3">
        <f>E38</f>
        <v>17.676453277750564</v>
      </c>
      <c r="H38">
        <f t="shared" si="4"/>
        <v>15.5</v>
      </c>
      <c r="I38">
        <f t="shared" si="1"/>
        <v>16.225</v>
      </c>
    </row>
    <row r="39" spans="1:9" ht="12.75">
      <c r="A39">
        <v>4</v>
      </c>
      <c r="B39">
        <v>7</v>
      </c>
      <c r="C39">
        <f t="shared" si="5"/>
        <v>18</v>
      </c>
      <c r="D39" s="3">
        <f t="shared" si="3"/>
        <v>16</v>
      </c>
      <c r="E39" s="3">
        <f t="shared" si="0"/>
        <v>17.676453277750564</v>
      </c>
      <c r="F39" s="3">
        <f>E39+q*(grenz-E39)</f>
        <v>18.292630613863036</v>
      </c>
      <c r="H39">
        <f t="shared" si="4"/>
        <v>16</v>
      </c>
      <c r="I39">
        <f t="shared" si="1"/>
        <v>16.7</v>
      </c>
    </row>
    <row r="40" spans="1:9" ht="12.75">
      <c r="A40">
        <v>5</v>
      </c>
      <c r="B40">
        <v>8</v>
      </c>
      <c r="C40">
        <f t="shared" si="5"/>
        <v>17</v>
      </c>
      <c r="D40" s="3">
        <f t="shared" si="3"/>
        <v>16.5</v>
      </c>
      <c r="E40" s="3">
        <f t="shared" si="0"/>
        <v>18.292630613863036</v>
      </c>
      <c r="F40" s="3">
        <f>E40</f>
        <v>18.292630613863036</v>
      </c>
      <c r="H40">
        <f t="shared" si="4"/>
        <v>16.5</v>
      </c>
      <c r="I40">
        <f t="shared" si="1"/>
        <v>17.175</v>
      </c>
    </row>
    <row r="41" spans="1:9" ht="12.75">
      <c r="A41">
        <v>6</v>
      </c>
      <c r="B41">
        <v>9.5</v>
      </c>
      <c r="C41">
        <f t="shared" si="5"/>
        <v>15.5</v>
      </c>
      <c r="D41" s="3">
        <f t="shared" si="3"/>
        <v>17</v>
      </c>
      <c r="E41" s="3">
        <f t="shared" si="0"/>
        <v>18.292630613863036</v>
      </c>
      <c r="F41" s="3">
        <f>E41+q*(grenz-E41)</f>
        <v>18.877999083169883</v>
      </c>
      <c r="H41">
        <f t="shared" si="4"/>
        <v>17</v>
      </c>
      <c r="I41">
        <f t="shared" si="1"/>
        <v>17.65</v>
      </c>
    </row>
    <row r="42" spans="1:9" ht="12.75">
      <c r="A42">
        <v>7</v>
      </c>
      <c r="B42">
        <v>10.5</v>
      </c>
      <c r="C42">
        <f t="shared" si="5"/>
        <v>14.5</v>
      </c>
      <c r="D42" s="3">
        <f t="shared" si="3"/>
        <v>17.5</v>
      </c>
      <c r="E42" s="3">
        <f t="shared" si="0"/>
        <v>18.877999083169883</v>
      </c>
      <c r="F42" s="3">
        <f>E42</f>
        <v>18.877999083169883</v>
      </c>
      <c r="H42">
        <f t="shared" si="4"/>
        <v>17.5</v>
      </c>
      <c r="I42">
        <f t="shared" si="1"/>
        <v>18.125</v>
      </c>
    </row>
    <row r="43" spans="1:9" ht="12.75">
      <c r="A43">
        <v>8</v>
      </c>
      <c r="B43">
        <v>11.5</v>
      </c>
      <c r="C43">
        <f t="shared" si="5"/>
        <v>13.5</v>
      </c>
      <c r="D43" s="3">
        <f t="shared" si="3"/>
        <v>18</v>
      </c>
      <c r="E43" s="3">
        <f t="shared" si="0"/>
        <v>18.877999083169883</v>
      </c>
      <c r="F43" s="3">
        <f>E43+q*(grenz-E43)</f>
        <v>19.43409912901139</v>
      </c>
      <c r="H43">
        <f t="shared" si="4"/>
        <v>18</v>
      </c>
      <c r="I43">
        <f t="shared" si="1"/>
        <v>18.6</v>
      </c>
    </row>
    <row r="44" spans="4:9" ht="12.75">
      <c r="D44" s="3">
        <f t="shared" si="3"/>
        <v>18.5</v>
      </c>
      <c r="E44" s="3">
        <f t="shared" si="0"/>
        <v>19.43409912901139</v>
      </c>
      <c r="F44" s="3">
        <f>E44</f>
        <v>19.43409912901139</v>
      </c>
      <c r="H44">
        <f t="shared" si="4"/>
        <v>18.5</v>
      </c>
      <c r="I44">
        <f t="shared" si="1"/>
        <v>19.075</v>
      </c>
    </row>
    <row r="45" spans="1:9" ht="12.75">
      <c r="A45">
        <v>0</v>
      </c>
      <c r="B45">
        <f>30-B35</f>
        <v>28</v>
      </c>
      <c r="D45" s="3">
        <f t="shared" si="3"/>
        <v>19</v>
      </c>
      <c r="E45" s="3">
        <f t="shared" si="0"/>
        <v>19.43409912901139</v>
      </c>
      <c r="F45" s="3">
        <f>E45+q*(grenz-E45)</f>
        <v>19.96239417256082</v>
      </c>
      <c r="H45">
        <f t="shared" si="4"/>
        <v>19</v>
      </c>
      <c r="I45">
        <f t="shared" si="1"/>
        <v>19.55</v>
      </c>
    </row>
    <row r="46" spans="1:9" ht="12.75">
      <c r="A46">
        <v>1</v>
      </c>
      <c r="B46">
        <f aca="true" t="shared" si="6" ref="B46:B53">30-B36</f>
        <v>26.5</v>
      </c>
      <c r="D46" s="3">
        <f t="shared" si="3"/>
        <v>19.5</v>
      </c>
      <c r="E46" s="3">
        <f t="shared" si="0"/>
        <v>19.96239417256082</v>
      </c>
      <c r="F46" s="3">
        <f>E46</f>
        <v>19.96239417256082</v>
      </c>
      <c r="H46">
        <f t="shared" si="4"/>
        <v>19.5</v>
      </c>
      <c r="I46">
        <f t="shared" si="1"/>
        <v>20.025</v>
      </c>
    </row>
    <row r="47" spans="1:9" ht="12.75">
      <c r="A47">
        <v>2</v>
      </c>
      <c r="B47">
        <f t="shared" si="6"/>
        <v>25</v>
      </c>
      <c r="D47" s="3">
        <f t="shared" si="3"/>
        <v>20</v>
      </c>
      <c r="E47" s="3">
        <f t="shared" si="0"/>
        <v>19.96239417256082</v>
      </c>
      <c r="F47" s="3">
        <f>E47+q*(grenz-E47)</f>
        <v>20.464274463932778</v>
      </c>
      <c r="H47">
        <f t="shared" si="4"/>
        <v>20</v>
      </c>
      <c r="I47">
        <f t="shared" si="1"/>
        <v>20.5</v>
      </c>
    </row>
    <row r="48" spans="1:9" ht="12.75">
      <c r="A48">
        <v>3</v>
      </c>
      <c r="B48">
        <f t="shared" si="6"/>
        <v>24</v>
      </c>
      <c r="D48" s="3">
        <f t="shared" si="3"/>
        <v>20.5</v>
      </c>
      <c r="E48" s="3">
        <f t="shared" si="0"/>
        <v>20.464274463932778</v>
      </c>
      <c r="F48" s="3">
        <f>E48</f>
        <v>20.464274463932778</v>
      </c>
      <c r="H48">
        <f t="shared" si="4"/>
        <v>20.5</v>
      </c>
      <c r="I48">
        <f t="shared" si="1"/>
        <v>20.975</v>
      </c>
    </row>
    <row r="49" spans="1:9" ht="12.75">
      <c r="A49">
        <v>4</v>
      </c>
      <c r="B49">
        <f t="shared" si="6"/>
        <v>23</v>
      </c>
      <c r="D49" s="3">
        <f t="shared" si="3"/>
        <v>21</v>
      </c>
      <c r="E49" s="3">
        <f t="shared" si="0"/>
        <v>20.464274463932778</v>
      </c>
      <c r="F49" s="3">
        <f>E49+q*(grenz-E49)</f>
        <v>20.941060740736138</v>
      </c>
      <c r="H49">
        <f t="shared" si="4"/>
        <v>21</v>
      </c>
      <c r="I49">
        <f t="shared" si="1"/>
        <v>21.45</v>
      </c>
    </row>
    <row r="50" spans="1:9" ht="12.75">
      <c r="A50">
        <v>5</v>
      </c>
      <c r="B50">
        <f t="shared" si="6"/>
        <v>22</v>
      </c>
      <c r="H50">
        <f t="shared" si="4"/>
        <v>21.5</v>
      </c>
      <c r="I50">
        <f t="shared" si="1"/>
        <v>21.925</v>
      </c>
    </row>
    <row r="51" spans="1:9" ht="12.75">
      <c r="A51">
        <v>6</v>
      </c>
      <c r="B51">
        <f t="shared" si="6"/>
        <v>20.5</v>
      </c>
      <c r="H51">
        <f t="shared" si="4"/>
        <v>22</v>
      </c>
      <c r="I51">
        <f t="shared" si="1"/>
        <v>22.4</v>
      </c>
    </row>
    <row r="52" spans="1:9" ht="12.75">
      <c r="A52">
        <v>7</v>
      </c>
      <c r="B52">
        <f t="shared" si="6"/>
        <v>19.5</v>
      </c>
      <c r="H52">
        <f t="shared" si="4"/>
        <v>22.5</v>
      </c>
      <c r="I52">
        <f t="shared" si="1"/>
        <v>22.875</v>
      </c>
    </row>
    <row r="53" spans="1:9" ht="12.75">
      <c r="A53">
        <v>8</v>
      </c>
      <c r="B53">
        <f t="shared" si="6"/>
        <v>18.5</v>
      </c>
      <c r="H53">
        <f t="shared" si="4"/>
        <v>23</v>
      </c>
      <c r="I53">
        <f t="shared" si="1"/>
        <v>23.35</v>
      </c>
    </row>
    <row r="54" spans="8:9" ht="12.75">
      <c r="H54">
        <f t="shared" si="4"/>
        <v>23.5</v>
      </c>
      <c r="I54">
        <f t="shared" si="1"/>
        <v>23.825</v>
      </c>
    </row>
    <row r="55" spans="8:9" ht="12.75">
      <c r="H55">
        <f t="shared" si="4"/>
        <v>24</v>
      </c>
      <c r="I55">
        <f t="shared" si="1"/>
        <v>24.3</v>
      </c>
    </row>
    <row r="56" spans="8:9" ht="12.75">
      <c r="H56">
        <f t="shared" si="4"/>
        <v>24.5</v>
      </c>
      <c r="I56">
        <f t="shared" si="1"/>
        <v>24.775</v>
      </c>
    </row>
    <row r="57" spans="8:9" ht="12.75">
      <c r="H57">
        <f t="shared" si="4"/>
        <v>25</v>
      </c>
      <c r="I57">
        <f t="shared" si="1"/>
        <v>25.25</v>
      </c>
    </row>
    <row r="58" spans="8:9" ht="12.75">
      <c r="H58">
        <f t="shared" si="4"/>
        <v>25.5</v>
      </c>
      <c r="I58">
        <f t="shared" si="1"/>
        <v>25.725</v>
      </c>
    </row>
    <row r="59" spans="8:9" ht="12.75">
      <c r="H59">
        <f t="shared" si="4"/>
        <v>26</v>
      </c>
      <c r="I59">
        <f t="shared" si="1"/>
        <v>26.2</v>
      </c>
    </row>
    <row r="60" spans="8:9" ht="12.75">
      <c r="H60">
        <f t="shared" si="4"/>
        <v>26.5</v>
      </c>
      <c r="I60">
        <f t="shared" si="1"/>
        <v>26.675</v>
      </c>
    </row>
  </sheetData>
  <printOptions gridLines="1"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J8" sqref="J8"/>
    </sheetView>
  </sheetViews>
  <sheetFormatPr defaultColWidth="11.421875" defaultRowHeight="12.75"/>
  <cols>
    <col min="2" max="2" width="13.00390625" style="0" bestFit="1" customWidth="1"/>
  </cols>
  <sheetData>
    <row r="1" spans="1:5" ht="23.25">
      <c r="A1" s="1" t="s">
        <v>4</v>
      </c>
      <c r="D1" s="1" t="s">
        <v>10</v>
      </c>
      <c r="E1" s="1"/>
    </row>
    <row r="2" spans="1:8" ht="12.75">
      <c r="A2" t="s">
        <v>0</v>
      </c>
      <c r="H2" t="s">
        <v>6</v>
      </c>
    </row>
    <row r="3" spans="1:7" ht="12" customHeight="1">
      <c r="A3" s="2">
        <v>38169</v>
      </c>
      <c r="G3" t="s">
        <v>9</v>
      </c>
    </row>
    <row r="4" spans="1:11" ht="20.25" customHeight="1">
      <c r="A4" s="16" t="s">
        <v>1</v>
      </c>
      <c r="B4" s="4">
        <f>C4/1000</f>
        <v>0.101</v>
      </c>
      <c r="C4" s="4">
        <v>101</v>
      </c>
      <c r="F4" s="18" t="s">
        <v>1</v>
      </c>
      <c r="G4">
        <v>0.021</v>
      </c>
      <c r="H4">
        <v>0.081</v>
      </c>
      <c r="I4">
        <v>0.109</v>
      </c>
      <c r="J4">
        <v>0.139</v>
      </c>
      <c r="K4">
        <v>0.151</v>
      </c>
    </row>
    <row r="5" spans="1:11" ht="21.75" customHeight="1">
      <c r="A5" s="16" t="s">
        <v>2</v>
      </c>
      <c r="B5" s="4">
        <f>C5/10</f>
        <v>22.6</v>
      </c>
      <c r="C5" s="4">
        <v>226</v>
      </c>
      <c r="F5" s="18" t="s">
        <v>2</v>
      </c>
      <c r="G5">
        <v>20</v>
      </c>
      <c r="H5">
        <v>20</v>
      </c>
      <c r="I5">
        <v>20</v>
      </c>
      <c r="J5">
        <v>20</v>
      </c>
      <c r="K5">
        <v>20</v>
      </c>
    </row>
    <row r="6" spans="1:10" ht="18">
      <c r="A6" s="17" t="s">
        <v>3</v>
      </c>
      <c r="B6" s="15">
        <f>0.5</f>
        <v>0.5</v>
      </c>
      <c r="C6" s="4">
        <f>ql*grenzl</f>
        <v>2.2826000000000004</v>
      </c>
      <c r="E6">
        <f>start</f>
        <v>2</v>
      </c>
      <c r="F6">
        <f>0</f>
        <v>0</v>
      </c>
      <c r="I6" t="s">
        <v>14</v>
      </c>
      <c r="J6" t="s">
        <v>11</v>
      </c>
    </row>
    <row r="7" spans="1:10" ht="12.75">
      <c r="A7">
        <v>0</v>
      </c>
      <c r="B7" s="14">
        <f>startl</f>
        <v>0.5</v>
      </c>
      <c r="C7" s="27" t="s">
        <v>19</v>
      </c>
      <c r="D7" s="3">
        <f>0</f>
        <v>0</v>
      </c>
      <c r="E7" s="14">
        <f>start</f>
        <v>2</v>
      </c>
      <c r="F7" s="6">
        <f>E7+ql*E7*(grenzl-E7)</f>
        <v>6.161200000000001</v>
      </c>
      <c r="H7">
        <f>0</f>
        <v>0</v>
      </c>
      <c r="I7" s="11">
        <f>H7+ql*H7*(grenzl-H7)</f>
        <v>0</v>
      </c>
      <c r="J7" t="s">
        <v>12</v>
      </c>
    </row>
    <row r="8" spans="1:10" ht="12.75">
      <c r="A8">
        <v>1</v>
      </c>
      <c r="B8" s="30">
        <f>B7+ql*B7*(grenzl-B7)</f>
        <v>1.6160500000000002</v>
      </c>
      <c r="C8" s="3"/>
      <c r="D8" s="3">
        <f>D7+0.5</f>
        <v>0.5</v>
      </c>
      <c r="E8" s="7">
        <f aca="true" t="shared" si="0" ref="E8:E49">F7</f>
        <v>6.161200000000001</v>
      </c>
      <c r="F8" s="8">
        <f>E8</f>
        <v>6.161200000000001</v>
      </c>
      <c r="G8" s="12" t="s">
        <v>7</v>
      </c>
      <c r="H8">
        <f>H7+0.5</f>
        <v>0.5</v>
      </c>
      <c r="I8" s="13">
        <f aca="true" t="shared" si="1" ref="I8:I60">H8+ql*H8*(grenzl-H8)</f>
        <v>1.6160500000000002</v>
      </c>
      <c r="J8" t="s">
        <v>13</v>
      </c>
    </row>
    <row r="9" spans="1:9" ht="12.75">
      <c r="A9" s="32">
        <v>2</v>
      </c>
      <c r="B9" s="31">
        <f aca="true" t="shared" si="2" ref="B9:B32">B8+ql*B8*(grenzl-B8)</f>
        <v>5.041072352147501</v>
      </c>
      <c r="C9" s="3"/>
      <c r="D9" s="3">
        <f aca="true" t="shared" si="3" ref="D9:D49">D8+0.5</f>
        <v>1</v>
      </c>
      <c r="E9" s="9">
        <f t="shared" si="0"/>
        <v>6.161200000000001</v>
      </c>
      <c r="F9" s="10">
        <f>E9+ql*E9*(grenzl-E9)</f>
        <v>16.390756190560005</v>
      </c>
      <c r="G9" s="12" t="s">
        <v>8</v>
      </c>
      <c r="H9">
        <f aca="true" t="shared" si="4" ref="H9:H60">H8+0.5</f>
        <v>1</v>
      </c>
      <c r="I9" s="13">
        <f t="shared" si="1"/>
        <v>3.1816000000000004</v>
      </c>
    </row>
    <row r="10" spans="1:9" ht="12.75">
      <c r="A10">
        <v>3</v>
      </c>
      <c r="B10" s="31">
        <f t="shared" si="2"/>
        <v>13.981170646741209</v>
      </c>
      <c r="C10" s="3"/>
      <c r="D10" s="3">
        <f t="shared" si="3"/>
        <v>1.5</v>
      </c>
      <c r="E10" s="22">
        <f t="shared" si="0"/>
        <v>16.390756190560005</v>
      </c>
      <c r="F10" s="23">
        <f>E10</f>
        <v>16.390756190560005</v>
      </c>
      <c r="H10">
        <f t="shared" si="4"/>
        <v>1.5</v>
      </c>
      <c r="I10" s="13">
        <f t="shared" si="1"/>
        <v>4.696650000000001</v>
      </c>
    </row>
    <row r="11" spans="1:9" ht="12.75">
      <c r="A11">
        <v>4</v>
      </c>
      <c r="B11" s="31">
        <f t="shared" si="2"/>
        <v>26.151804367009596</v>
      </c>
      <c r="C11" s="3"/>
      <c r="D11" s="3">
        <f t="shared" si="3"/>
        <v>2</v>
      </c>
      <c r="E11" s="24">
        <f t="shared" si="0"/>
        <v>16.390756190560005</v>
      </c>
      <c r="F11" s="25">
        <f>E11+ql*E11*(grenzl-E11)</f>
        <v>26.66995053279578</v>
      </c>
      <c r="H11">
        <f t="shared" si="4"/>
        <v>2</v>
      </c>
      <c r="I11" s="13">
        <f t="shared" si="1"/>
        <v>6.161200000000001</v>
      </c>
    </row>
    <row r="12" spans="1:9" ht="12.75">
      <c r="A12">
        <v>5</v>
      </c>
      <c r="B12" s="31">
        <f t="shared" si="2"/>
        <v>16.770308978461145</v>
      </c>
      <c r="C12" s="3"/>
      <c r="D12" s="3">
        <f t="shared" si="3"/>
        <v>2.5</v>
      </c>
      <c r="E12" s="22">
        <f t="shared" si="0"/>
        <v>26.66995053279578</v>
      </c>
      <c r="F12" s="23">
        <f>E12</f>
        <v>26.66995053279578</v>
      </c>
      <c r="H12">
        <f t="shared" si="4"/>
        <v>2.5</v>
      </c>
      <c r="I12" s="13">
        <f t="shared" si="1"/>
        <v>7.5752500000000005</v>
      </c>
    </row>
    <row r="13" spans="1:10" ht="12.75">
      <c r="A13">
        <v>6</v>
      </c>
      <c r="B13" s="31">
        <f t="shared" si="2"/>
        <v>26.644646666158053</v>
      </c>
      <c r="C13" s="3"/>
      <c r="D13" s="3">
        <f t="shared" si="3"/>
        <v>3</v>
      </c>
      <c r="E13" s="24">
        <f t="shared" si="0"/>
        <v>26.66995053279578</v>
      </c>
      <c r="F13" s="25">
        <f>E13+ql*E13*(grenzl-E13)</f>
        <v>15.706867215356263</v>
      </c>
      <c r="H13">
        <f t="shared" si="4"/>
        <v>3</v>
      </c>
      <c r="I13" s="13">
        <f t="shared" si="1"/>
        <v>8.9388</v>
      </c>
      <c r="J13" t="s">
        <v>19</v>
      </c>
    </row>
    <row r="14" spans="1:10" ht="12.75">
      <c r="A14">
        <v>7</v>
      </c>
      <c r="B14" s="31">
        <f t="shared" si="2"/>
        <v>15.760060353925276</v>
      </c>
      <c r="C14" s="3"/>
      <c r="D14" s="3">
        <f t="shared" si="3"/>
        <v>3.5</v>
      </c>
      <c r="E14" s="22">
        <f t="shared" si="0"/>
        <v>15.706867215356263</v>
      </c>
      <c r="F14" s="23">
        <f>E14</f>
        <v>15.706867215356263</v>
      </c>
      <c r="H14">
        <f t="shared" si="4"/>
        <v>3.5</v>
      </c>
      <c r="I14" s="13">
        <f t="shared" si="1"/>
        <v>10.251850000000001</v>
      </c>
      <c r="J14" t="s">
        <v>20</v>
      </c>
    </row>
    <row r="15" spans="1:10" ht="12.75">
      <c r="A15">
        <v>8</v>
      </c>
      <c r="B15" s="31">
        <f t="shared" si="2"/>
        <v>26.647644379499017</v>
      </c>
      <c r="C15" s="3"/>
      <c r="D15" s="3">
        <f t="shared" si="3"/>
        <v>4</v>
      </c>
      <c r="E15" s="24">
        <f t="shared" si="0"/>
        <v>15.706867215356263</v>
      </c>
      <c r="F15" s="25">
        <f>E15+ql*E15*(grenzl-E15)</f>
        <v>26.642088871324297</v>
      </c>
      <c r="H15">
        <f t="shared" si="4"/>
        <v>4</v>
      </c>
      <c r="I15" s="13">
        <f t="shared" si="1"/>
        <v>11.514400000000002</v>
      </c>
      <c r="J15" t="s">
        <v>21</v>
      </c>
    </row>
    <row r="16" spans="1:10" ht="12.75">
      <c r="A16">
        <v>9</v>
      </c>
      <c r="B16" s="31">
        <f t="shared" si="2"/>
        <v>15.753765391542677</v>
      </c>
      <c r="C16" s="3"/>
      <c r="D16" s="3">
        <f t="shared" si="3"/>
        <v>4.5</v>
      </c>
      <c r="E16" s="22">
        <f t="shared" si="0"/>
        <v>26.642088871324297</v>
      </c>
      <c r="F16" s="23">
        <f>E16</f>
        <v>26.642088871324297</v>
      </c>
      <c r="H16">
        <f t="shared" si="4"/>
        <v>4.5</v>
      </c>
      <c r="I16" s="13">
        <f t="shared" si="1"/>
        <v>12.726450000000002</v>
      </c>
      <c r="J16" t="s">
        <v>22</v>
      </c>
    </row>
    <row r="17" spans="1:10" ht="12.75">
      <c r="A17">
        <v>10</v>
      </c>
      <c r="B17" s="31">
        <f t="shared" si="2"/>
        <v>26.647016749089445</v>
      </c>
      <c r="C17" s="3"/>
      <c r="D17" s="3">
        <f t="shared" si="3"/>
        <v>5</v>
      </c>
      <c r="E17" s="24">
        <f t="shared" si="0"/>
        <v>26.642088871324297</v>
      </c>
      <c r="F17" s="25">
        <f>E17+ql*E17*(grenzl-E17)</f>
        <v>15.765430086827402</v>
      </c>
      <c r="H17">
        <f t="shared" si="4"/>
        <v>5</v>
      </c>
      <c r="I17" s="13">
        <f t="shared" si="1"/>
        <v>13.888000000000002</v>
      </c>
      <c r="J17" t="s">
        <v>21</v>
      </c>
    </row>
    <row r="18" spans="1:10" ht="12.75">
      <c r="A18">
        <v>11</v>
      </c>
      <c r="B18" s="31">
        <f t="shared" si="2"/>
        <v>15.755083516309421</v>
      </c>
      <c r="C18" s="3"/>
      <c r="D18" s="3">
        <f t="shared" si="3"/>
        <v>5.5</v>
      </c>
      <c r="E18" s="22">
        <f t="shared" si="0"/>
        <v>15.765430086827402</v>
      </c>
      <c r="F18" s="23">
        <f>E18</f>
        <v>15.765430086827402</v>
      </c>
      <c r="H18">
        <f t="shared" si="4"/>
        <v>5.5</v>
      </c>
      <c r="I18" s="13">
        <f t="shared" si="1"/>
        <v>14.99905</v>
      </c>
      <c r="J18" t="s">
        <v>32</v>
      </c>
    </row>
    <row r="19" spans="1:9" ht="12.75">
      <c r="A19">
        <v>12</v>
      </c>
      <c r="B19" s="31">
        <f t="shared" si="2"/>
        <v>26.64714883344294</v>
      </c>
      <c r="C19" s="3"/>
      <c r="D19" s="3">
        <f t="shared" si="3"/>
        <v>6</v>
      </c>
      <c r="E19" s="24">
        <f t="shared" si="0"/>
        <v>15.765430086827402</v>
      </c>
      <c r="F19" s="25">
        <f>E19+ql*E19*(grenzl-E19)</f>
        <v>26.648173434932723</v>
      </c>
      <c r="H19">
        <f t="shared" si="4"/>
        <v>6</v>
      </c>
      <c r="I19" s="13">
        <f t="shared" si="1"/>
        <v>16.059600000000003</v>
      </c>
    </row>
    <row r="20" spans="1:9" ht="12.75">
      <c r="A20">
        <v>13</v>
      </c>
      <c r="B20" s="31">
        <f t="shared" si="2"/>
        <v>15.754806124542194</v>
      </c>
      <c r="C20" s="3"/>
      <c r="D20" s="3">
        <f t="shared" si="3"/>
        <v>6.5</v>
      </c>
      <c r="E20" s="22">
        <f t="shared" si="0"/>
        <v>26.648173434932723</v>
      </c>
      <c r="F20" s="23">
        <f>E20</f>
        <v>26.648173434932723</v>
      </c>
      <c r="H20">
        <f t="shared" si="4"/>
        <v>6.5</v>
      </c>
      <c r="I20" s="13">
        <f t="shared" si="1"/>
        <v>17.069650000000003</v>
      </c>
    </row>
    <row r="21" spans="1:9" ht="12.75">
      <c r="A21">
        <v>14</v>
      </c>
      <c r="B21" s="31">
        <f t="shared" si="2"/>
        <v>26.647121066209074</v>
      </c>
      <c r="C21" s="3"/>
      <c r="D21" s="3">
        <f t="shared" si="3"/>
        <v>7</v>
      </c>
      <c r="E21" s="24">
        <f t="shared" si="0"/>
        <v>26.648173434932723</v>
      </c>
      <c r="F21" s="25">
        <f>E21+ql*E21*(grenzl-E21)</f>
        <v>15.752654228266499</v>
      </c>
      <c r="H21">
        <f t="shared" si="4"/>
        <v>7</v>
      </c>
      <c r="I21" s="13">
        <f t="shared" si="1"/>
        <v>18.029200000000003</v>
      </c>
    </row>
    <row r="22" spans="1:9" ht="12.75">
      <c r="A22">
        <v>15</v>
      </c>
      <c r="B22" s="31">
        <f t="shared" si="2"/>
        <v>15.754864439100364</v>
      </c>
      <c r="C22" s="3"/>
      <c r="D22" s="3">
        <f t="shared" si="3"/>
        <v>7.5</v>
      </c>
      <c r="E22" s="22">
        <f t="shared" si="0"/>
        <v>15.752654228266499</v>
      </c>
      <c r="F22" s="23">
        <f>E22</f>
        <v>15.752654228266499</v>
      </c>
      <c r="H22">
        <f t="shared" si="4"/>
        <v>7.5</v>
      </c>
      <c r="I22" s="13">
        <f t="shared" si="1"/>
        <v>18.938250000000004</v>
      </c>
    </row>
    <row r="23" spans="1:9" ht="12.75">
      <c r="A23">
        <v>16</v>
      </c>
      <c r="B23" s="31">
        <f t="shared" si="2"/>
        <v>26.647126904853508</v>
      </c>
      <c r="C23" s="3"/>
      <c r="D23" s="3">
        <f t="shared" si="3"/>
        <v>8</v>
      </c>
      <c r="E23" s="24">
        <f t="shared" si="0"/>
        <v>15.752654228266499</v>
      </c>
      <c r="F23" s="25">
        <f>E23+ql*E23*(grenzl-E23)</f>
        <v>26.64690513094005</v>
      </c>
      <c r="H23">
        <f t="shared" si="4"/>
        <v>8</v>
      </c>
      <c r="I23" s="13">
        <f t="shared" si="1"/>
        <v>19.7968</v>
      </c>
    </row>
    <row r="24" spans="1:9" ht="12.75">
      <c r="A24">
        <v>17</v>
      </c>
      <c r="B24" s="31">
        <f t="shared" si="2"/>
        <v>15.754852177251992</v>
      </c>
      <c r="C24" s="3"/>
      <c r="D24" s="3">
        <f t="shared" si="3"/>
        <v>8.5</v>
      </c>
      <c r="E24" s="22">
        <f t="shared" si="0"/>
        <v>26.64690513094005</v>
      </c>
      <c r="F24" s="23">
        <f>E24</f>
        <v>26.64690513094005</v>
      </c>
      <c r="H24">
        <f t="shared" si="4"/>
        <v>8.5</v>
      </c>
      <c r="I24" s="13">
        <f t="shared" si="1"/>
        <v>20.604850000000003</v>
      </c>
    </row>
    <row r="25" spans="1:9" ht="12.75">
      <c r="A25">
        <v>18</v>
      </c>
      <c r="B25" s="31">
        <f t="shared" si="2"/>
        <v>26.64712567721415</v>
      </c>
      <c r="C25" s="3"/>
      <c r="D25" s="3">
        <f t="shared" si="3"/>
        <v>9</v>
      </c>
      <c r="E25" s="24">
        <f t="shared" si="0"/>
        <v>26.64690513094005</v>
      </c>
      <c r="F25" s="25">
        <f>E25+ql*E25*(grenzl-E25)</f>
        <v>15.755317924034578</v>
      </c>
      <c r="H25">
        <f t="shared" si="4"/>
        <v>9</v>
      </c>
      <c r="I25" s="13">
        <f t="shared" si="1"/>
        <v>21.3624</v>
      </c>
    </row>
    <row r="26" spans="1:9" ht="12.75">
      <c r="A26">
        <v>19</v>
      </c>
      <c r="B26" s="31">
        <f t="shared" si="2"/>
        <v>15.754854755441363</v>
      </c>
      <c r="C26" s="3"/>
      <c r="D26" s="3">
        <f t="shared" si="3"/>
        <v>9.5</v>
      </c>
      <c r="E26" s="22">
        <f t="shared" si="0"/>
        <v>15.755317924034578</v>
      </c>
      <c r="F26" s="23">
        <f>E26</f>
        <v>15.755317924034578</v>
      </c>
      <c r="H26">
        <f t="shared" si="4"/>
        <v>9.5</v>
      </c>
      <c r="I26" s="13">
        <f t="shared" si="1"/>
        <v>22.069450000000003</v>
      </c>
    </row>
    <row r="27" spans="1:9" ht="12.75">
      <c r="A27">
        <v>20</v>
      </c>
      <c r="B27" s="31">
        <f t="shared" si="2"/>
        <v>26.647125935341435</v>
      </c>
      <c r="C27" s="3"/>
      <c r="D27" s="3">
        <f t="shared" si="3"/>
        <v>10</v>
      </c>
      <c r="E27" s="24">
        <f t="shared" si="0"/>
        <v>15.755317924034578</v>
      </c>
      <c r="F27" s="25">
        <f>E27+ql*E27*(grenzl-E27)</f>
        <v>26.64717228580798</v>
      </c>
      <c r="H27">
        <f t="shared" si="4"/>
        <v>10</v>
      </c>
      <c r="I27" s="13">
        <f t="shared" si="1"/>
        <v>22.726</v>
      </c>
    </row>
    <row r="28" spans="1:9" ht="12.75">
      <c r="A28">
        <v>21</v>
      </c>
      <c r="B28" s="31">
        <f t="shared" si="2"/>
        <v>15.754854213343236</v>
      </c>
      <c r="C28" s="3"/>
      <c r="D28" s="3">
        <f t="shared" si="3"/>
        <v>10.5</v>
      </c>
      <c r="E28" s="22">
        <f t="shared" si="0"/>
        <v>26.64717228580798</v>
      </c>
      <c r="F28" s="23">
        <f>E28</f>
        <v>26.64717228580798</v>
      </c>
      <c r="H28">
        <f t="shared" si="4"/>
        <v>10.5</v>
      </c>
      <c r="I28" s="13">
        <f t="shared" si="1"/>
        <v>23.332050000000002</v>
      </c>
    </row>
    <row r="29" spans="1:9" ht="12.75">
      <c r="A29">
        <v>22</v>
      </c>
      <c r="B29" s="31">
        <f t="shared" si="2"/>
        <v>26.6471258810669</v>
      </c>
      <c r="C29" s="3"/>
      <c r="D29" s="3">
        <f t="shared" si="3"/>
        <v>11</v>
      </c>
      <c r="E29" s="24">
        <f t="shared" si="0"/>
        <v>26.64717228580798</v>
      </c>
      <c r="F29" s="25">
        <f>E29+ql*E29*(grenzl-E29)</f>
        <v>15.754756871610457</v>
      </c>
      <c r="H29">
        <f t="shared" si="4"/>
        <v>11</v>
      </c>
      <c r="I29" s="13">
        <f t="shared" si="1"/>
        <v>23.8876</v>
      </c>
    </row>
    <row r="30" spans="1:9" ht="12.75">
      <c r="A30">
        <v>23</v>
      </c>
      <c r="B30" s="31">
        <f t="shared" si="2"/>
        <v>15.754854327326246</v>
      </c>
      <c r="C30" s="3"/>
      <c r="D30" s="3">
        <f t="shared" si="3"/>
        <v>11.5</v>
      </c>
      <c r="E30" s="22">
        <f t="shared" si="0"/>
        <v>15.754756871610457</v>
      </c>
      <c r="F30" s="23">
        <f>E30</f>
        <v>15.754756871610457</v>
      </c>
      <c r="H30">
        <f t="shared" si="4"/>
        <v>11.5</v>
      </c>
      <c r="I30" s="13">
        <f t="shared" si="1"/>
        <v>24.392650000000003</v>
      </c>
    </row>
    <row r="31" spans="1:9" ht="12.75">
      <c r="A31">
        <v>24</v>
      </c>
      <c r="B31" s="31">
        <f t="shared" si="2"/>
        <v>26.64712589247881</v>
      </c>
      <c r="C31" s="3"/>
      <c r="D31" s="3">
        <f t="shared" si="3"/>
        <v>12</v>
      </c>
      <c r="E31" s="24">
        <f t="shared" si="0"/>
        <v>15.754756871610457</v>
      </c>
      <c r="F31" s="25">
        <f>E31+ql*E31*(grenzl-E31)</f>
        <v>26.647116134309243</v>
      </c>
      <c r="H31">
        <f t="shared" si="4"/>
        <v>12</v>
      </c>
      <c r="I31" s="13">
        <f t="shared" si="1"/>
        <v>24.847200000000004</v>
      </c>
    </row>
    <row r="32" spans="1:9" ht="12.75">
      <c r="A32">
        <v>25</v>
      </c>
      <c r="B32" s="31">
        <f t="shared" si="2"/>
        <v>15.754854303359865</v>
      </c>
      <c r="C32" s="3"/>
      <c r="D32" s="3">
        <f t="shared" si="3"/>
        <v>12.5</v>
      </c>
      <c r="E32" s="22">
        <f t="shared" si="0"/>
        <v>26.647116134309243</v>
      </c>
      <c r="F32" s="23">
        <f>E32</f>
        <v>26.647116134309243</v>
      </c>
      <c r="H32">
        <f t="shared" si="4"/>
        <v>12.5</v>
      </c>
      <c r="I32" s="13">
        <f t="shared" si="1"/>
        <v>25.251250000000006</v>
      </c>
    </row>
    <row r="33" spans="4:9" ht="12.75">
      <c r="D33" s="3">
        <f t="shared" si="3"/>
        <v>13</v>
      </c>
      <c r="E33" s="24">
        <f t="shared" si="0"/>
        <v>26.647116134309243</v>
      </c>
      <c r="F33" s="25">
        <f>E33+ql*E33*(grenzl-E33)</f>
        <v>15.754874796671762</v>
      </c>
      <c r="H33">
        <f t="shared" si="4"/>
        <v>13</v>
      </c>
      <c r="I33" s="13">
        <f t="shared" si="1"/>
        <v>25.604800000000004</v>
      </c>
    </row>
    <row r="34" spans="4:9" ht="12.75">
      <c r="D34" s="3">
        <f t="shared" si="3"/>
        <v>13.5</v>
      </c>
      <c r="E34" s="22">
        <f t="shared" si="0"/>
        <v>15.754874796671762</v>
      </c>
      <c r="F34" s="23">
        <f>E34</f>
        <v>15.754874796671762</v>
      </c>
      <c r="H34">
        <f t="shared" si="4"/>
        <v>13.5</v>
      </c>
      <c r="I34" s="13">
        <f t="shared" si="1"/>
        <v>25.907850000000003</v>
      </c>
    </row>
    <row r="35" spans="4:9" ht="12.75">
      <c r="D35" s="3">
        <f t="shared" si="3"/>
        <v>14</v>
      </c>
      <c r="E35" s="24">
        <f t="shared" si="0"/>
        <v>15.754874796671762</v>
      </c>
      <c r="F35" s="25">
        <f>E35+ql*E35*(grenzl-E35)</f>
        <v>26.64712794181562</v>
      </c>
      <c r="H35">
        <f t="shared" si="4"/>
        <v>14</v>
      </c>
      <c r="I35" s="13">
        <f t="shared" si="1"/>
        <v>26.160400000000003</v>
      </c>
    </row>
    <row r="36" spans="4:9" ht="12.75">
      <c r="D36" s="3">
        <f t="shared" si="3"/>
        <v>14.5</v>
      </c>
      <c r="E36" s="22">
        <f t="shared" si="0"/>
        <v>26.64712794181562</v>
      </c>
      <c r="F36" s="23">
        <f>E36</f>
        <v>26.64712794181562</v>
      </c>
      <c r="H36">
        <f t="shared" si="4"/>
        <v>14.5</v>
      </c>
      <c r="I36" s="13">
        <f t="shared" si="1"/>
        <v>26.362450000000003</v>
      </c>
    </row>
    <row r="37" spans="4:9" ht="12.75">
      <c r="D37" s="3">
        <f t="shared" si="3"/>
        <v>15</v>
      </c>
      <c r="E37" s="24">
        <f t="shared" si="0"/>
        <v>26.64712794181562</v>
      </c>
      <c r="F37" s="25">
        <f>E37+ql*E37*(grenzl-E37)</f>
        <v>15.754849999507394</v>
      </c>
      <c r="H37">
        <f t="shared" si="4"/>
        <v>15</v>
      </c>
      <c r="I37" s="13">
        <f t="shared" si="1"/>
        <v>26.514000000000003</v>
      </c>
    </row>
    <row r="38" spans="4:9" ht="12.75">
      <c r="D38" s="3">
        <f t="shared" si="3"/>
        <v>15.5</v>
      </c>
      <c r="E38" s="22">
        <f t="shared" si="0"/>
        <v>15.754849999507394</v>
      </c>
      <c r="F38" s="23">
        <f>E38</f>
        <v>15.754849999507394</v>
      </c>
      <c r="H38">
        <f t="shared" si="4"/>
        <v>15.5</v>
      </c>
      <c r="I38" s="13">
        <f t="shared" si="1"/>
        <v>26.615050000000004</v>
      </c>
    </row>
    <row r="39" spans="4:9" ht="12.75">
      <c r="D39" s="3">
        <f t="shared" si="3"/>
        <v>16</v>
      </c>
      <c r="E39" s="24">
        <f t="shared" si="0"/>
        <v>15.754849999507394</v>
      </c>
      <c r="F39" s="25">
        <f>E39+ql*E39*(grenzl-E39)</f>
        <v>26.647125459178184</v>
      </c>
      <c r="H39">
        <f t="shared" si="4"/>
        <v>16</v>
      </c>
      <c r="I39" s="13">
        <f t="shared" si="1"/>
        <v>26.665600000000005</v>
      </c>
    </row>
    <row r="40" spans="4:9" ht="12.75">
      <c r="D40" s="3">
        <f t="shared" si="3"/>
        <v>16.5</v>
      </c>
      <c r="E40" s="22">
        <f t="shared" si="0"/>
        <v>26.647125459178184</v>
      </c>
      <c r="F40" s="23">
        <f>E40</f>
        <v>26.647125459178184</v>
      </c>
      <c r="H40">
        <f t="shared" si="4"/>
        <v>16.5</v>
      </c>
      <c r="I40" s="13">
        <f t="shared" si="1"/>
        <v>26.665650000000003</v>
      </c>
    </row>
    <row r="41" spans="4:9" ht="12.75">
      <c r="D41" s="3">
        <f t="shared" si="3"/>
        <v>17</v>
      </c>
      <c r="E41" s="24">
        <f t="shared" si="0"/>
        <v>26.647125459178184</v>
      </c>
      <c r="F41" s="25">
        <f>E41+ql*E41*(grenzl-E41)</f>
        <v>15.754855213342912</v>
      </c>
      <c r="H41">
        <f t="shared" si="4"/>
        <v>17</v>
      </c>
      <c r="I41" s="13">
        <f t="shared" si="1"/>
        <v>26.6152</v>
      </c>
    </row>
    <row r="42" spans="4:9" ht="12.75">
      <c r="D42" s="3">
        <f t="shared" si="3"/>
        <v>17.5</v>
      </c>
      <c r="E42" s="22">
        <f t="shared" si="0"/>
        <v>15.754855213342912</v>
      </c>
      <c r="F42" s="23">
        <f>E42</f>
        <v>15.754855213342912</v>
      </c>
      <c r="H42">
        <f t="shared" si="4"/>
        <v>17.5</v>
      </c>
      <c r="I42" s="13">
        <f t="shared" si="1"/>
        <v>26.514250000000004</v>
      </c>
    </row>
    <row r="43" spans="4:9" ht="12.75">
      <c r="D43" s="3">
        <f t="shared" si="3"/>
        <v>18</v>
      </c>
      <c r="E43" s="24">
        <f t="shared" si="0"/>
        <v>15.754855213342912</v>
      </c>
      <c r="F43" s="25">
        <f>E43+ql*E43*(grenzl-E43)</f>
        <v>26.647125981186214</v>
      </c>
      <c r="H43">
        <f t="shared" si="4"/>
        <v>18</v>
      </c>
      <c r="I43" s="13">
        <f t="shared" si="1"/>
        <v>26.362800000000004</v>
      </c>
    </row>
    <row r="44" spans="4:9" ht="12.75">
      <c r="D44" s="3">
        <f t="shared" si="3"/>
        <v>18.5</v>
      </c>
      <c r="E44" s="22">
        <f t="shared" si="0"/>
        <v>26.647125981186214</v>
      </c>
      <c r="F44" s="23">
        <f>E44</f>
        <v>26.647125981186214</v>
      </c>
      <c r="H44">
        <f t="shared" si="4"/>
        <v>18.5</v>
      </c>
      <c r="I44" s="13">
        <f t="shared" si="1"/>
        <v>26.160850000000003</v>
      </c>
    </row>
    <row r="45" spans="4:9" ht="12.75">
      <c r="D45" s="3">
        <f t="shared" si="3"/>
        <v>19</v>
      </c>
      <c r="E45" s="24">
        <f t="shared" si="0"/>
        <v>26.647125981186214</v>
      </c>
      <c r="F45" s="25">
        <f>E45+ql*E45*(grenzl-E45)</f>
        <v>15.754854117063724</v>
      </c>
      <c r="H45">
        <f t="shared" si="4"/>
        <v>19</v>
      </c>
      <c r="I45" s="13">
        <f t="shared" si="1"/>
        <v>25.908400000000004</v>
      </c>
    </row>
    <row r="46" spans="4:9" ht="12.75">
      <c r="D46" s="3">
        <f t="shared" si="3"/>
        <v>19.5</v>
      </c>
      <c r="E46" s="22">
        <f t="shared" si="0"/>
        <v>15.754854117063724</v>
      </c>
      <c r="F46" s="23">
        <f>E46</f>
        <v>15.754854117063724</v>
      </c>
      <c r="H46">
        <f t="shared" si="4"/>
        <v>19.5</v>
      </c>
      <c r="I46" s="13">
        <f t="shared" si="1"/>
        <v>25.605450000000005</v>
      </c>
    </row>
    <row r="47" spans="4:9" ht="12.75">
      <c r="D47" s="3">
        <f t="shared" si="3"/>
        <v>20</v>
      </c>
      <c r="E47" s="24">
        <f t="shared" si="0"/>
        <v>15.754854117063724</v>
      </c>
      <c r="F47" s="25">
        <f>E47+ql*E47*(grenzl-E47)</f>
        <v>26.647125871427445</v>
      </c>
      <c r="H47">
        <f t="shared" si="4"/>
        <v>20</v>
      </c>
      <c r="I47" s="13">
        <f t="shared" si="1"/>
        <v>25.252000000000002</v>
      </c>
    </row>
    <row r="48" spans="4:9" ht="12.75">
      <c r="D48" s="3">
        <f t="shared" si="3"/>
        <v>20.5</v>
      </c>
      <c r="E48" s="22">
        <f t="shared" si="0"/>
        <v>26.647125871427445</v>
      </c>
      <c r="F48" s="23">
        <f>E48</f>
        <v>26.647125871427445</v>
      </c>
      <c r="H48">
        <f t="shared" si="4"/>
        <v>20.5</v>
      </c>
      <c r="I48" s="13">
        <f t="shared" si="1"/>
        <v>24.848050000000004</v>
      </c>
    </row>
    <row r="49" spans="4:9" ht="12.75">
      <c r="D49" s="3">
        <f t="shared" si="3"/>
        <v>21</v>
      </c>
      <c r="E49" s="24">
        <f t="shared" si="0"/>
        <v>26.647125871427445</v>
      </c>
      <c r="F49" s="25">
        <f>E49+ql*E49*(grenzl-E49)</f>
        <v>15.75485434757025</v>
      </c>
      <c r="H49">
        <f t="shared" si="4"/>
        <v>21</v>
      </c>
      <c r="I49" s="13">
        <f t="shared" si="1"/>
        <v>24.393600000000003</v>
      </c>
    </row>
    <row r="50" spans="8:9" ht="12.75">
      <c r="H50">
        <f t="shared" si="4"/>
        <v>21.5</v>
      </c>
      <c r="I50" s="13">
        <f t="shared" si="1"/>
        <v>23.888650000000002</v>
      </c>
    </row>
    <row r="51" spans="8:9" ht="12.75">
      <c r="H51">
        <f t="shared" si="4"/>
        <v>22</v>
      </c>
      <c r="I51" s="13">
        <f t="shared" si="1"/>
        <v>23.3332</v>
      </c>
    </row>
    <row r="52" spans="8:9" ht="12.75">
      <c r="H52">
        <f t="shared" si="4"/>
        <v>22.5</v>
      </c>
      <c r="I52" s="13">
        <f t="shared" si="1"/>
        <v>22.72725</v>
      </c>
    </row>
    <row r="53" spans="8:9" ht="12.75">
      <c r="H53">
        <f t="shared" si="4"/>
        <v>23</v>
      </c>
      <c r="I53" s="13">
        <f t="shared" si="1"/>
        <v>22.070800000000002</v>
      </c>
    </row>
    <row r="54" spans="8:9" ht="12.75">
      <c r="H54">
        <f t="shared" si="4"/>
        <v>23.5</v>
      </c>
      <c r="I54" s="13">
        <f t="shared" si="1"/>
        <v>21.363850000000003</v>
      </c>
    </row>
    <row r="55" spans="8:9" ht="12.75">
      <c r="H55">
        <f t="shared" si="4"/>
        <v>24</v>
      </c>
      <c r="I55" s="13">
        <f t="shared" si="1"/>
        <v>20.606400000000004</v>
      </c>
    </row>
    <row r="56" spans="8:9" ht="12.75">
      <c r="H56">
        <f t="shared" si="4"/>
        <v>24.5</v>
      </c>
      <c r="I56" s="13">
        <f t="shared" si="1"/>
        <v>19.798450000000003</v>
      </c>
    </row>
    <row r="57" spans="8:9" ht="12.75">
      <c r="H57">
        <f t="shared" si="4"/>
        <v>25</v>
      </c>
      <c r="I57" s="13">
        <f t="shared" si="1"/>
        <v>18.940000000000005</v>
      </c>
    </row>
    <row r="58" spans="8:9" ht="12.75">
      <c r="H58">
        <f t="shared" si="4"/>
        <v>25.5</v>
      </c>
      <c r="I58" s="13">
        <f t="shared" si="1"/>
        <v>18.03105</v>
      </c>
    </row>
    <row r="59" spans="8:9" ht="12.75">
      <c r="H59">
        <f t="shared" si="4"/>
        <v>26</v>
      </c>
      <c r="I59" s="13">
        <f t="shared" si="1"/>
        <v>17.071600000000004</v>
      </c>
    </row>
    <row r="60" spans="8:9" ht="12.75">
      <c r="H60">
        <f t="shared" si="4"/>
        <v>26.5</v>
      </c>
      <c r="I60" s="13">
        <f t="shared" si="1"/>
        <v>16.06165</v>
      </c>
    </row>
  </sheetData>
  <printOptions gridLines="1"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Prof. Dr. Dörte Haftendorn</dc:creator>
  <cp:keywords/>
  <dc:description/>
  <cp:lastModifiedBy>Prof. Dr. Haftendorn</cp:lastModifiedBy>
  <cp:lastPrinted>2008-05-17T16:13:08Z</cp:lastPrinted>
  <dcterms:created xsi:type="dcterms:W3CDTF">2004-01-07T22:58:49Z</dcterms:created>
  <dcterms:modified xsi:type="dcterms:W3CDTF">2008-05-18T21:43:23Z</dcterms:modified>
  <cp:category/>
  <cp:version/>
  <cp:contentType/>
  <cp:contentStatus/>
</cp:coreProperties>
</file>